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o Silva\Documents\Energia solar\"/>
    </mc:Choice>
  </mc:AlternateContent>
  <bookViews>
    <workbookView xWindow="0" yWindow="0" windowWidth="20490" windowHeight="7155" tabRatio="889"/>
  </bookViews>
  <sheets>
    <sheet name="CALCULADOR" sheetId="14" r:id="rId1"/>
    <sheet name="CONTROLADORES" sheetId="15" r:id="rId2"/>
    <sheet name="CABLE DC" sheetId="13" state="hidden" r:id="rId3"/>
    <sheet name="INCIDENCIA SOLAR" sheetId="19" r:id="rId4"/>
    <sheet name="Dts" sheetId="18" state="hidden" r:id="rId5"/>
  </sheets>
  <definedNames>
    <definedName name="ACCESORIOS" localSheetId="0">#REF!</definedName>
    <definedName name="BATERIAS1" localSheetId="0">#REF!</definedName>
    <definedName name="CARGADORES1" localSheetId="0">#REF!</definedName>
    <definedName name="CONTROLADORES" comment="EL CONTROLADOR SE SELECCIONA EN BASE AL AMPERAJE DEL ARREGLO FOTOVOLTAICO. NINGUN INVERSOR SE DEBE CONECTAR AL CONTROLADOR DE CARGA.">#REF!</definedName>
    <definedName name="CONTROLADORES2" localSheetId="0">#REF!</definedName>
    <definedName name="GABINETES" localSheetId="0">#REF!</definedName>
    <definedName name="INVERSORES2" localSheetId="0">#REF!</definedName>
    <definedName name="MODULOSFV1" localSheetId="0">#REF!</definedName>
    <definedName name="MONTAJES" localSheetId="0">#REF!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14" l="1"/>
  <c r="S16" i="14" l="1"/>
  <c r="S12" i="14" l="1"/>
  <c r="S11" i="14"/>
  <c r="L8" i="14"/>
  <c r="J8" i="14" s="1"/>
  <c r="M8" i="14"/>
  <c r="T7" i="14"/>
  <c r="T9" i="14"/>
  <c r="O14" i="13" l="1"/>
  <c r="O8" i="14" l="1"/>
  <c r="N40" i="19"/>
  <c r="N39" i="19"/>
  <c r="N38" i="19"/>
  <c r="N37" i="19"/>
  <c r="N36" i="19"/>
  <c r="N35" i="19"/>
  <c r="N34" i="19"/>
  <c r="N33" i="19"/>
  <c r="N32" i="19"/>
  <c r="N31" i="19"/>
  <c r="N30" i="19"/>
  <c r="N29" i="19"/>
  <c r="N28" i="19"/>
  <c r="N27" i="19"/>
  <c r="N26" i="19"/>
  <c r="N25" i="19"/>
  <c r="N24" i="19"/>
  <c r="N23" i="19"/>
  <c r="N22" i="19"/>
  <c r="N21" i="19"/>
  <c r="N20" i="19"/>
  <c r="N19" i="19"/>
  <c r="N18" i="19"/>
  <c r="N17" i="19"/>
  <c r="N16" i="19"/>
  <c r="N15" i="19"/>
  <c r="N14" i="19"/>
  <c r="N13" i="19"/>
  <c r="N12" i="19"/>
  <c r="N11" i="19"/>
  <c r="N10" i="19"/>
  <c r="N9" i="19"/>
  <c r="N8" i="19"/>
  <c r="F10" i="14" l="1"/>
  <c r="G10" i="14"/>
  <c r="D9" i="13"/>
  <c r="P4" i="18"/>
  <c r="G24" i="14" l="1"/>
  <c r="F24" i="14"/>
  <c r="G23" i="14"/>
  <c r="F23" i="14"/>
  <c r="G22" i="14"/>
  <c r="F22" i="14"/>
  <c r="G21" i="14"/>
  <c r="F21" i="14"/>
  <c r="G20" i="14"/>
  <c r="F20" i="14"/>
  <c r="G19" i="14"/>
  <c r="F19" i="14"/>
  <c r="G18" i="14"/>
  <c r="F18" i="14"/>
  <c r="G17" i="14"/>
  <c r="F17" i="14"/>
  <c r="G16" i="14"/>
  <c r="F16" i="14"/>
  <c r="G15" i="14"/>
  <c r="F15" i="14"/>
  <c r="G14" i="14"/>
  <c r="F14" i="14"/>
  <c r="G13" i="14"/>
  <c r="F13" i="14"/>
  <c r="G12" i="14"/>
  <c r="F12" i="14"/>
  <c r="G11" i="14"/>
  <c r="F11" i="14"/>
  <c r="G25" i="14" l="1"/>
  <c r="F25" i="14"/>
  <c r="F26" i="14" s="1"/>
  <c r="D7" i="13"/>
  <c r="D11" i="13" s="1"/>
  <c r="I11" i="14" l="1"/>
  <c r="I13" i="14"/>
  <c r="G26" i="14"/>
  <c r="D13" i="13"/>
  <c r="T8" i="14" l="1"/>
</calcChain>
</file>

<file path=xl/sharedStrings.xml><?xml version="1.0" encoding="utf-8"?>
<sst xmlns="http://schemas.openxmlformats.org/spreadsheetml/2006/main" count="342" uniqueCount="293">
  <si>
    <t xml:space="preserve"> </t>
  </si>
  <si>
    <t>TABLA DE CONSUMOS POR DÍA</t>
  </si>
  <si>
    <t>MODELO</t>
  </si>
  <si>
    <t>CONSUMO (WATT)</t>
  </si>
  <si>
    <t>HORAS OPERACIÓN</t>
  </si>
  <si>
    <t>CONSUMO POR HORA</t>
  </si>
  <si>
    <t>CONSUMO TOTAL</t>
  </si>
  <si>
    <t>TOTAL</t>
  </si>
  <si>
    <t>NASA Surface meteorology and Solar Energy</t>
  </si>
  <si>
    <t>HORAS PICO SOLARES POR MES.</t>
  </si>
  <si>
    <t>INCIDENCIA SOLAR PROMEDIO DIARIO ANUAL kWh/m2/d</t>
  </si>
  <si>
    <t>B.C NORTE</t>
  </si>
  <si>
    <t>B.C SUR</t>
  </si>
  <si>
    <t xml:space="preserve">SONORA </t>
  </si>
  <si>
    <t>CHIHUAHUA</t>
  </si>
  <si>
    <t>SINALOA</t>
  </si>
  <si>
    <t>DURANGO</t>
  </si>
  <si>
    <t>NAYARIT</t>
  </si>
  <si>
    <t>ZACATECAS</t>
  </si>
  <si>
    <t>COAHUILA</t>
  </si>
  <si>
    <t>NUEVO LEON</t>
  </si>
  <si>
    <t>TAMAULIPAS</t>
  </si>
  <si>
    <t>SAN LUIS POTOSI</t>
  </si>
  <si>
    <t>AGUASCALIENTES</t>
  </si>
  <si>
    <t>JALISCO</t>
  </si>
  <si>
    <t>COLIMA</t>
  </si>
  <si>
    <t>GUANAJUATO</t>
  </si>
  <si>
    <t>QUERETARO</t>
  </si>
  <si>
    <t>VERACRUZ</t>
  </si>
  <si>
    <t>HIDALGO</t>
  </si>
  <si>
    <t>MORELOS</t>
  </si>
  <si>
    <t>MICHOACAN</t>
  </si>
  <si>
    <t>MÉXICO DF</t>
  </si>
  <si>
    <t>ESTADO DE MÉXICO</t>
  </si>
  <si>
    <t>GUERRERO</t>
  </si>
  <si>
    <t>TLAXCALA</t>
  </si>
  <si>
    <t>PUEBLA</t>
  </si>
  <si>
    <t>OAXACA</t>
  </si>
  <si>
    <t>TABASCO</t>
  </si>
  <si>
    <t>CHIAPAS</t>
  </si>
  <si>
    <t>CAMPECHE</t>
  </si>
  <si>
    <t>QUINTANA ROO</t>
  </si>
  <si>
    <t>YUCATAN</t>
  </si>
  <si>
    <t>BARRA DE PARAMETROS</t>
  </si>
  <si>
    <t xml:space="preserve">BATERIA </t>
  </si>
  <si>
    <t>AUTONOMIA</t>
  </si>
  <si>
    <t>HRS. INCIDENCIA</t>
  </si>
  <si>
    <t>CANTIDAD DE MODULOS FV</t>
  </si>
  <si>
    <t>CANTIDAD DE BATERIAS</t>
  </si>
  <si>
    <t>INSTRUCCIONES.</t>
  </si>
  <si>
    <t>CONTROLADORES</t>
  </si>
  <si>
    <t>BATERIAS</t>
  </si>
  <si>
    <t>GABINETES</t>
  </si>
  <si>
    <t>MONTAJES</t>
  </si>
  <si>
    <t>ACCESORIOS</t>
  </si>
  <si>
    <t>SELECCIONE</t>
  </si>
  <si>
    <t>MODULOS FV</t>
  </si>
  <si>
    <t>CALCULADOR DE CABLE</t>
  </si>
  <si>
    <t>CABLE ENTRE ELEMENTOS:</t>
  </si>
  <si>
    <t>Porcentaje aceptable de caida</t>
  </si>
  <si>
    <t>AWG</t>
  </si>
  <si>
    <t>mm2</t>
  </si>
  <si>
    <t>Paneles - Controlador</t>
  </si>
  <si>
    <t>SELECCIONE EL MATERIAL:</t>
  </si>
  <si>
    <t>Constante de Material</t>
  </si>
  <si>
    <t>Controlador - Baterias</t>
  </si>
  <si>
    <t>Cobre</t>
  </si>
  <si>
    <t>Baterias - Inversor</t>
  </si>
  <si>
    <t>INGRESE EL VOLTAJE:</t>
  </si>
  <si>
    <t>Caida Admitida</t>
  </si>
  <si>
    <t>Iluminacion</t>
  </si>
  <si>
    <t>Otros</t>
  </si>
  <si>
    <t>INGRESE LA LONGITUD DEL CABLE:</t>
  </si>
  <si>
    <t>Diamentro Recomendado mm2</t>
  </si>
  <si>
    <t>Material</t>
  </si>
  <si>
    <t>INGRESE EL AMPERAJE:</t>
  </si>
  <si>
    <t>Aluminio</t>
  </si>
  <si>
    <t>1/0</t>
  </si>
  <si>
    <t>2/0</t>
  </si>
  <si>
    <t>3/0</t>
  </si>
  <si>
    <t>Marca \ Capacidad</t>
  </si>
  <si>
    <t>SL-10L-12V</t>
  </si>
  <si>
    <t>SL-10L-24V</t>
  </si>
  <si>
    <t>CONTROLADOR</t>
  </si>
  <si>
    <t>GABINETES PARA BATERIAS</t>
  </si>
  <si>
    <t>INVERSORES</t>
  </si>
  <si>
    <t xml:space="preserve">&lt; 10A </t>
  </si>
  <si>
    <t>40A - 50A</t>
  </si>
  <si>
    <t>51A&lt;</t>
  </si>
  <si>
    <t>11A - 20A</t>
  </si>
  <si>
    <t>21A - 30A</t>
  </si>
  <si>
    <t>SS-10L-12V</t>
  </si>
  <si>
    <t>SS-10L-24V</t>
  </si>
  <si>
    <t>SS-15MPPT-15L</t>
  </si>
  <si>
    <t>SS-20L-12V</t>
  </si>
  <si>
    <t>SS-20L-24V</t>
  </si>
  <si>
    <t>SL-20L-12V</t>
  </si>
  <si>
    <t>MORNINGSTAR</t>
  </si>
  <si>
    <t>LS-1024-B</t>
  </si>
  <si>
    <t>VS-1024-BN</t>
  </si>
  <si>
    <t>LS-1024-EU</t>
  </si>
  <si>
    <t>LS-2024-B</t>
  </si>
  <si>
    <t>VS-2024-BN</t>
  </si>
  <si>
    <t>LS-2024-EU</t>
  </si>
  <si>
    <t>TRACER-3215BN</t>
  </si>
  <si>
    <t>TRACER-4215BN</t>
  </si>
  <si>
    <t>LS-3024-B</t>
  </si>
  <si>
    <t>VS-3024-BN</t>
  </si>
  <si>
    <t>LS-3024-EU</t>
  </si>
  <si>
    <t>XTRA-3210N</t>
  </si>
  <si>
    <t>XTRA-4210N</t>
  </si>
  <si>
    <t>VS-6024-AU</t>
  </si>
  <si>
    <t>EPSOLAR</t>
  </si>
  <si>
    <r>
      <t xml:space="preserve">TRACER-4215BN </t>
    </r>
    <r>
      <rPr>
        <sz val="8"/>
        <color theme="1"/>
        <rFont val="Calibri"/>
        <family val="2"/>
        <scheme val="minor"/>
      </rPr>
      <t>(CARGA 40A/ DES. 20A)</t>
    </r>
  </si>
  <si>
    <r>
      <t xml:space="preserve">TRACER-3215BN </t>
    </r>
    <r>
      <rPr>
        <sz val="8"/>
        <color theme="1"/>
        <rFont val="Calibri"/>
        <family val="2"/>
        <scheme val="minor"/>
      </rPr>
      <t>(CARGA 30A/ DES. 20A)</t>
    </r>
  </si>
  <si>
    <t>SCI-220 (24V)</t>
  </si>
  <si>
    <t>SCI-110 (12V)</t>
  </si>
  <si>
    <t>SCI-120 (12V)</t>
  </si>
  <si>
    <t>SG-4 (12V)</t>
  </si>
  <si>
    <t>SHS-10 (12V)</t>
  </si>
  <si>
    <t>EC-10  (12V/24V)</t>
  </si>
  <si>
    <t>EC-10M (12V/24V)</t>
  </si>
  <si>
    <t>EC30 (12V/24V)</t>
  </si>
  <si>
    <t>EC30M (12V/24V)</t>
  </si>
  <si>
    <t>PS-15M (12V/24V)</t>
  </si>
  <si>
    <t>EC20 (12V/24V)</t>
  </si>
  <si>
    <t>EC20M (12V/24V)</t>
  </si>
  <si>
    <t>EB-MPPT-20 (12V/24V)</t>
  </si>
  <si>
    <t>EB-MPPT-20M (12V/24V)</t>
  </si>
  <si>
    <t>PS-30M (12V/24V)</t>
  </si>
  <si>
    <t>EB-MPPT-30M (12V/24V)</t>
  </si>
  <si>
    <t>EB-MPPT-30 (12V/24V)</t>
  </si>
  <si>
    <t>EB-MPPT-40M (12V/24V)</t>
  </si>
  <si>
    <t>EB-MPPT-40 (12V/24V)</t>
  </si>
  <si>
    <t>TS-45 (12V/24V/48V)</t>
  </si>
  <si>
    <t>TS-MPPT-45 (12V/24V/48V)</t>
  </si>
  <si>
    <t>TS-60(12V/24V/48V)</t>
  </si>
  <si>
    <t>TS-MPPT-60 (12V/24V/48V)</t>
  </si>
  <si>
    <t>SCI-130 (12V)</t>
  </si>
  <si>
    <t>SCA-40 (12V)</t>
  </si>
  <si>
    <t>SYSCOM</t>
  </si>
  <si>
    <t>CONSUMO (A):</t>
  </si>
  <si>
    <t>MODULOS</t>
  </si>
  <si>
    <t>EPL-1012</t>
  </si>
  <si>
    <t>EPL-5012</t>
  </si>
  <si>
    <t>EPL-8512</t>
  </si>
  <si>
    <t>EPL-15012</t>
  </si>
  <si>
    <t>ISC</t>
  </si>
  <si>
    <t>EPL-1252</t>
  </si>
  <si>
    <t>Watts</t>
  </si>
  <si>
    <t>ISC:</t>
  </si>
  <si>
    <t>ISC Total:</t>
  </si>
  <si>
    <t>Icnt:</t>
  </si>
  <si>
    <t>Ah</t>
  </si>
  <si>
    <t>INVERSORES - CARGADORES</t>
  </si>
  <si>
    <t>CANT.</t>
  </si>
  <si>
    <t>Pz.</t>
  </si>
  <si>
    <t>COMENTARIOS:</t>
  </si>
  <si>
    <t>EST. REP. MEX.</t>
  </si>
  <si>
    <t>ENERO</t>
  </si>
  <si>
    <t>FEBRERO</t>
  </si>
  <si>
    <t>MARZO</t>
  </si>
  <si>
    <t>ABRIL</t>
  </si>
  <si>
    <t>MAYO</t>
  </si>
  <si>
    <t>JUNIO</t>
  </si>
  <si>
    <t>JULIO</t>
  </si>
  <si>
    <t>AGOSTO</t>
  </si>
  <si>
    <t>SEPTIEMBRE</t>
  </si>
  <si>
    <t>OCTUBRE</t>
  </si>
  <si>
    <t>NOVIEMBRE</t>
  </si>
  <si>
    <t>DICIEMBRE</t>
  </si>
  <si>
    <t>ESTADO DE LA REPUBLICA:</t>
  </si>
  <si>
    <t>NOTA: Las listas despleganles mostraran unicamente los dispositivos compatibles. Para la selección de cable es recomendable utilizar el aclculador anexo el la pestaña "CABLE DC". En la pestaña CONTROLADORES podremos ver la gama de controladores que maneja SYSCOM y la compatibilidad con el calculo realizado.</t>
  </si>
  <si>
    <t>LISTAS DE EQUIPOS.</t>
  </si>
  <si>
    <t>POT. MOD. FV (W)</t>
  </si>
  <si>
    <t>VOLTAJE DE OPERACIÓN</t>
  </si>
  <si>
    <t>ACCESORIOS PARA REDES</t>
  </si>
  <si>
    <t>INS-8023AF-0: ADAPTADOR PoE airMAX, airVision O UniFi</t>
  </si>
  <si>
    <r>
      <rPr>
        <b/>
        <sz val="11"/>
        <color theme="1"/>
        <rFont val="Calibri"/>
        <family val="2"/>
        <scheme val="minor"/>
      </rPr>
      <t>PST100012:</t>
    </r>
    <r>
      <rPr>
        <sz val="11"/>
        <color theme="1"/>
        <rFont val="Calibri"/>
        <family val="2"/>
        <scheme val="minor"/>
      </rPr>
      <t xml:space="preserve"> 12VCD - 1000W - 120VCA ONDA PURA 60HZ</t>
    </r>
  </si>
  <si>
    <r>
      <rPr>
        <b/>
        <sz val="11"/>
        <color theme="1"/>
        <rFont val="Calibri"/>
        <family val="2"/>
        <scheme val="minor"/>
      </rPr>
      <t>SI300115VUL:</t>
    </r>
    <r>
      <rPr>
        <sz val="11"/>
        <color theme="1"/>
        <rFont val="Calibri"/>
        <family val="2"/>
        <scheme val="minor"/>
      </rPr>
      <t xml:space="preserve"> 12VCD - 300W - 115VCA ONDA PURA 60HZ</t>
    </r>
  </si>
  <si>
    <r>
      <rPr>
        <b/>
        <sz val="11"/>
        <color theme="1"/>
        <rFont val="Calibri"/>
        <family val="2"/>
        <scheme val="minor"/>
      </rPr>
      <t>EPI30012</t>
    </r>
    <r>
      <rPr>
        <sz val="11"/>
        <color theme="1"/>
        <rFont val="Calibri"/>
        <family val="2"/>
        <scheme val="minor"/>
      </rPr>
      <t>: 12VCD - 300W - 115VCA  ONDA PURA 60HZ</t>
    </r>
  </si>
  <si>
    <r>
      <rPr>
        <b/>
        <sz val="11"/>
        <color theme="1"/>
        <rFont val="Calibri"/>
        <family val="2"/>
        <scheme val="minor"/>
      </rPr>
      <t>EPI60012:</t>
    </r>
    <r>
      <rPr>
        <sz val="11"/>
        <color theme="1"/>
        <rFont val="Calibri"/>
        <family val="2"/>
        <scheme val="minor"/>
      </rPr>
      <t xml:space="preserve"> 12VCD - 600W - 115VCA  ONDA PURA 60HZ</t>
    </r>
  </si>
  <si>
    <r>
      <rPr>
        <b/>
        <sz val="11"/>
        <color theme="1"/>
        <rFont val="Calibri"/>
        <family val="2"/>
        <scheme val="minor"/>
      </rPr>
      <t>EPI100024:</t>
    </r>
    <r>
      <rPr>
        <sz val="11"/>
        <color theme="1"/>
        <rFont val="Calibri"/>
        <family val="2"/>
        <scheme val="minor"/>
      </rPr>
      <t xml:space="preserve"> 24VCD - 1000W - 115VCA  ONDA PURA 60HZ</t>
    </r>
  </si>
  <si>
    <r>
      <rPr>
        <b/>
        <sz val="11"/>
        <color theme="1"/>
        <rFont val="Calibri"/>
        <family val="2"/>
        <scheme val="minor"/>
      </rPr>
      <t xml:space="preserve">EPI200024: </t>
    </r>
    <r>
      <rPr>
        <sz val="11"/>
        <color theme="1"/>
        <rFont val="Calibri"/>
        <family val="2"/>
        <scheme val="minor"/>
      </rPr>
      <t>24VCD - 2000W - 115VCA  ONDA PURA 60HZ</t>
    </r>
  </si>
  <si>
    <r>
      <rPr>
        <b/>
        <sz val="11"/>
        <color theme="1"/>
        <rFont val="Calibri"/>
        <family val="2"/>
        <scheme val="minor"/>
      </rPr>
      <t xml:space="preserve">PST30024: </t>
    </r>
    <r>
      <rPr>
        <sz val="11"/>
        <color theme="1"/>
        <rFont val="Calibri"/>
        <family val="2"/>
        <scheme val="minor"/>
      </rPr>
      <t>24VCD - 300W - 120VCA ONDA PURA 60HZ</t>
    </r>
  </si>
  <si>
    <r>
      <rPr>
        <b/>
        <sz val="11"/>
        <color theme="1"/>
        <rFont val="Calibri"/>
        <family val="2"/>
        <scheme val="minor"/>
      </rPr>
      <t>PST12012:</t>
    </r>
    <r>
      <rPr>
        <sz val="11"/>
        <color theme="1"/>
        <rFont val="Calibri"/>
        <family val="2"/>
        <scheme val="minor"/>
      </rPr>
      <t xml:space="preserve"> 12VCD - 120W - 120VCA ONDA PURA 60HZ</t>
    </r>
  </si>
  <si>
    <r>
      <rPr>
        <b/>
        <sz val="11"/>
        <color theme="1"/>
        <rFont val="Calibri"/>
        <family val="2"/>
        <scheme val="minor"/>
      </rPr>
      <t>PST30012:</t>
    </r>
    <r>
      <rPr>
        <sz val="11"/>
        <color theme="1"/>
        <rFont val="Calibri"/>
        <family val="2"/>
        <scheme val="minor"/>
      </rPr>
      <t xml:space="preserve"> 12VCD - 300W - 120VCA ONDA PURA 60HZ</t>
    </r>
  </si>
  <si>
    <r>
      <rPr>
        <b/>
        <sz val="11"/>
        <color theme="1"/>
        <rFont val="Calibri"/>
        <family val="2"/>
        <scheme val="minor"/>
      </rPr>
      <t xml:space="preserve">PST60012: </t>
    </r>
    <r>
      <rPr>
        <sz val="11"/>
        <color theme="1"/>
        <rFont val="Calibri"/>
        <family val="2"/>
        <scheme val="minor"/>
      </rPr>
      <t>12VCD - 600W - 120VCA ONDA PURA 60HZ</t>
    </r>
  </si>
  <si>
    <r>
      <rPr>
        <b/>
        <sz val="11"/>
        <color theme="1"/>
        <rFont val="Calibri"/>
        <family val="2"/>
        <scheme val="minor"/>
      </rPr>
      <t>PSE12125A:</t>
    </r>
    <r>
      <rPr>
        <sz val="11"/>
        <color theme="1"/>
        <rFont val="Calibri"/>
        <family val="2"/>
        <scheme val="minor"/>
      </rPr>
      <t xml:space="preserve"> 12VCD - 1250W - 120VCA ONDA MODIFICADA 60HZ</t>
    </r>
  </si>
  <si>
    <r>
      <rPr>
        <b/>
        <sz val="11"/>
        <color theme="1"/>
        <rFont val="Calibri"/>
        <family val="2"/>
        <scheme val="minor"/>
      </rPr>
      <t>PSE12175A:</t>
    </r>
    <r>
      <rPr>
        <sz val="11"/>
        <color theme="1"/>
        <rFont val="Calibri"/>
        <family val="2"/>
        <scheme val="minor"/>
      </rPr>
      <t xml:space="preserve"> 12VCD - 1750W - 120VCA ONDA MODIFICADA 60HZ</t>
    </r>
  </si>
  <si>
    <r>
      <rPr>
        <b/>
        <sz val="11"/>
        <color theme="1"/>
        <rFont val="Calibri"/>
        <family val="2"/>
        <scheme val="minor"/>
      </rPr>
      <t xml:space="preserve">SAM25012: </t>
    </r>
    <r>
      <rPr>
        <sz val="11"/>
        <color theme="1"/>
        <rFont val="Calibri"/>
        <family val="2"/>
        <scheme val="minor"/>
      </rPr>
      <t>12VCD - 250W - 120VCA ONDA MODIFICADA 60HZ</t>
    </r>
  </si>
  <si>
    <r>
      <rPr>
        <b/>
        <sz val="11"/>
        <color theme="1"/>
        <rFont val="Calibri"/>
        <family val="2"/>
        <scheme val="minor"/>
      </rPr>
      <t xml:space="preserve">SAM45012: </t>
    </r>
    <r>
      <rPr>
        <sz val="11"/>
        <color theme="1"/>
        <rFont val="Calibri"/>
        <family val="2"/>
        <scheme val="minor"/>
      </rPr>
      <t>12VCD - 450W - 120VCA ONDA MODIFICADA 60HZ</t>
    </r>
  </si>
  <si>
    <r>
      <rPr>
        <b/>
        <sz val="11"/>
        <color theme="1"/>
        <rFont val="Calibri"/>
        <family val="2"/>
        <scheme val="minor"/>
      </rPr>
      <t xml:space="preserve">SAM80012: </t>
    </r>
    <r>
      <rPr>
        <sz val="11"/>
        <color theme="1"/>
        <rFont val="Calibri"/>
        <family val="2"/>
        <scheme val="minor"/>
      </rPr>
      <t>12VCD - 800W - 120VCA ONDA MODIFICADA 60HZ</t>
    </r>
  </si>
  <si>
    <r>
      <rPr>
        <b/>
        <sz val="11"/>
        <color theme="1"/>
        <rFont val="Calibri"/>
        <family val="2"/>
        <scheme val="minor"/>
      </rPr>
      <t>SAM3000:</t>
    </r>
    <r>
      <rPr>
        <sz val="11"/>
        <color theme="1"/>
        <rFont val="Calibri"/>
        <family val="2"/>
        <scheme val="minor"/>
      </rPr>
      <t xml:space="preserve"> 12VCD - 3000W - 120VCA ONDA MODIFICADA 60HZ</t>
    </r>
  </si>
  <si>
    <t>TP-SW5G-24: SWITCH 4 PUERTOS PoE IEEE802.3 af/at</t>
  </si>
  <si>
    <t>TP-1224G: CONVERTIDOR CD CON PoE 24VCD PASIVO</t>
  </si>
  <si>
    <t>TP-1248GD: CONVERTIDOR CD CON PoE 48VCD 802.3 af</t>
  </si>
  <si>
    <t>TP-1248GDHP: CONVERTIDOR CD 12VCD CON PoE 55VCD 802.3 af</t>
  </si>
  <si>
    <t>TP-2448GDHP: CONVERTIDOR CD 24VCD CON PoE 56VCD 802.3 af</t>
  </si>
  <si>
    <t>PRO-1012</t>
  </si>
  <si>
    <t>PRO-5012</t>
  </si>
  <si>
    <t>PRO-8512</t>
  </si>
  <si>
    <t>PRO-15012</t>
  </si>
  <si>
    <t>CSUN33072P</t>
  </si>
  <si>
    <t>EPL33024</t>
  </si>
  <si>
    <t>EPL26024</t>
  </si>
  <si>
    <r>
      <rPr>
        <b/>
        <sz val="11"/>
        <color theme="1"/>
        <rFont val="Calibri"/>
        <family val="2"/>
        <scheme val="minor"/>
      </rPr>
      <t>SG-4</t>
    </r>
    <r>
      <rPr>
        <sz val="11"/>
        <color theme="1"/>
        <rFont val="Calibri"/>
        <family val="2"/>
        <scheme val="minor"/>
      </rPr>
      <t xml:space="preserve"> (12V)</t>
    </r>
  </si>
  <si>
    <r>
      <rPr>
        <b/>
        <sz val="11"/>
        <color theme="1"/>
        <rFont val="Calibri"/>
        <family val="2"/>
        <scheme val="minor"/>
      </rPr>
      <t>SHS-10</t>
    </r>
    <r>
      <rPr>
        <sz val="11"/>
        <color theme="1"/>
        <rFont val="Calibri"/>
        <family val="2"/>
        <scheme val="minor"/>
      </rPr>
      <t xml:space="preserve"> (12V)</t>
    </r>
  </si>
  <si>
    <r>
      <rPr>
        <b/>
        <sz val="11"/>
        <color theme="1"/>
        <rFont val="Calibri"/>
        <family val="2"/>
        <scheme val="minor"/>
      </rPr>
      <t xml:space="preserve">EC-10  </t>
    </r>
    <r>
      <rPr>
        <sz val="11"/>
        <color theme="1"/>
        <rFont val="Calibri"/>
        <family val="2"/>
        <scheme val="minor"/>
      </rPr>
      <t>(12V/24V)</t>
    </r>
  </si>
  <si>
    <r>
      <rPr>
        <b/>
        <sz val="11"/>
        <color theme="1"/>
        <rFont val="Calibri"/>
        <family val="2"/>
        <scheme val="minor"/>
      </rPr>
      <t>EC-10M</t>
    </r>
    <r>
      <rPr>
        <sz val="11"/>
        <color theme="1"/>
        <rFont val="Calibri"/>
        <family val="2"/>
        <scheme val="minor"/>
      </rPr>
      <t xml:space="preserve"> (12V/24V)</t>
    </r>
  </si>
  <si>
    <r>
      <t>SCI-110</t>
    </r>
    <r>
      <rPr>
        <sz val="11"/>
        <color theme="1"/>
        <rFont val="Calibri"/>
        <family val="2"/>
        <scheme val="minor"/>
      </rPr>
      <t xml:space="preserve"> (12V)</t>
    </r>
  </si>
  <si>
    <r>
      <rPr>
        <b/>
        <sz val="11"/>
        <color theme="1"/>
        <rFont val="Calibri"/>
        <family val="2"/>
        <scheme val="minor"/>
      </rPr>
      <t>PS-15M</t>
    </r>
    <r>
      <rPr>
        <sz val="11"/>
        <color theme="1"/>
        <rFont val="Calibri"/>
        <family val="2"/>
        <scheme val="minor"/>
      </rPr>
      <t xml:space="preserve"> (12V/24V)</t>
    </r>
  </si>
  <si>
    <r>
      <rPr>
        <b/>
        <sz val="11"/>
        <color theme="1"/>
        <rFont val="Calibri"/>
        <family val="2"/>
        <scheme val="minor"/>
      </rPr>
      <t xml:space="preserve">EC20 </t>
    </r>
    <r>
      <rPr>
        <sz val="11"/>
        <color theme="1"/>
        <rFont val="Calibri"/>
        <family val="2"/>
        <scheme val="minor"/>
      </rPr>
      <t>(12V/24V)</t>
    </r>
  </si>
  <si>
    <r>
      <rPr>
        <b/>
        <sz val="11"/>
        <color theme="1"/>
        <rFont val="Calibri"/>
        <family val="2"/>
        <scheme val="minor"/>
      </rPr>
      <t>EC20M</t>
    </r>
    <r>
      <rPr>
        <sz val="11"/>
        <color theme="1"/>
        <rFont val="Calibri"/>
        <family val="2"/>
        <scheme val="minor"/>
      </rPr>
      <t xml:space="preserve"> (12V/24V)</t>
    </r>
  </si>
  <si>
    <r>
      <rPr>
        <b/>
        <sz val="11"/>
        <color theme="1"/>
        <rFont val="Calibri"/>
        <family val="2"/>
        <scheme val="minor"/>
      </rPr>
      <t>EB-MPPT-20</t>
    </r>
    <r>
      <rPr>
        <sz val="11"/>
        <color theme="1"/>
        <rFont val="Calibri"/>
        <family val="2"/>
        <scheme val="minor"/>
      </rPr>
      <t xml:space="preserve"> (12V/24V)</t>
    </r>
  </si>
  <si>
    <r>
      <rPr>
        <b/>
        <sz val="11"/>
        <color theme="1"/>
        <rFont val="Calibri"/>
        <family val="2"/>
        <scheme val="minor"/>
      </rPr>
      <t>EB-MPPT-20M</t>
    </r>
    <r>
      <rPr>
        <sz val="11"/>
        <color theme="1"/>
        <rFont val="Calibri"/>
        <family val="2"/>
        <scheme val="minor"/>
      </rPr>
      <t xml:space="preserve"> (12V/24V)</t>
    </r>
  </si>
  <si>
    <r>
      <rPr>
        <b/>
        <sz val="11"/>
        <color theme="1"/>
        <rFont val="Calibri"/>
        <family val="2"/>
        <scheme val="minor"/>
      </rPr>
      <t>SCI-120</t>
    </r>
    <r>
      <rPr>
        <sz val="11"/>
        <color theme="1"/>
        <rFont val="Calibri"/>
        <family val="2"/>
        <scheme val="minor"/>
      </rPr>
      <t xml:space="preserve"> (12V)</t>
    </r>
  </si>
  <si>
    <r>
      <rPr>
        <b/>
        <sz val="11"/>
        <color theme="1"/>
        <rFont val="Calibri"/>
        <family val="2"/>
        <scheme val="minor"/>
      </rPr>
      <t xml:space="preserve">SCI-220 </t>
    </r>
    <r>
      <rPr>
        <sz val="11"/>
        <color theme="1"/>
        <rFont val="Calibri"/>
        <family val="2"/>
        <scheme val="minor"/>
      </rPr>
      <t>(24V)</t>
    </r>
  </si>
  <si>
    <r>
      <rPr>
        <b/>
        <sz val="11"/>
        <color theme="1"/>
        <rFont val="Calibri"/>
        <family val="2"/>
        <scheme val="minor"/>
      </rPr>
      <t>SCI-130</t>
    </r>
    <r>
      <rPr>
        <sz val="11"/>
        <color theme="1"/>
        <rFont val="Calibri"/>
        <family val="2"/>
        <scheme val="minor"/>
      </rPr>
      <t xml:space="preserve"> (12V)</t>
    </r>
  </si>
  <si>
    <r>
      <rPr>
        <b/>
        <sz val="11"/>
        <color theme="1"/>
        <rFont val="Calibri"/>
        <family val="2"/>
        <scheme val="minor"/>
      </rPr>
      <t>SCA-40</t>
    </r>
    <r>
      <rPr>
        <sz val="11"/>
        <color theme="1"/>
        <rFont val="Calibri"/>
        <family val="2"/>
        <scheme val="minor"/>
      </rPr>
      <t xml:space="preserve"> (12V)</t>
    </r>
  </si>
  <si>
    <r>
      <rPr>
        <b/>
        <sz val="11"/>
        <color theme="1"/>
        <rFont val="Calibri"/>
        <family val="2"/>
        <scheme val="minor"/>
      </rPr>
      <t>EC30</t>
    </r>
    <r>
      <rPr>
        <sz val="11"/>
        <color theme="1"/>
        <rFont val="Calibri"/>
        <family val="2"/>
        <scheme val="minor"/>
      </rPr>
      <t xml:space="preserve"> (12V/24V)</t>
    </r>
  </si>
  <si>
    <r>
      <rPr>
        <b/>
        <sz val="11"/>
        <color theme="1"/>
        <rFont val="Calibri"/>
        <family val="2"/>
        <scheme val="minor"/>
      </rPr>
      <t xml:space="preserve">EC30M </t>
    </r>
    <r>
      <rPr>
        <sz val="11"/>
        <color theme="1"/>
        <rFont val="Calibri"/>
        <family val="2"/>
        <scheme val="minor"/>
      </rPr>
      <t>(12V/24V)</t>
    </r>
  </si>
  <si>
    <r>
      <rPr>
        <b/>
        <sz val="11"/>
        <color theme="1"/>
        <rFont val="Calibri"/>
        <family val="2"/>
        <scheme val="minor"/>
      </rPr>
      <t>EB-MPPT-30</t>
    </r>
    <r>
      <rPr>
        <sz val="11"/>
        <color theme="1"/>
        <rFont val="Calibri"/>
        <family val="2"/>
        <scheme val="minor"/>
      </rPr>
      <t xml:space="preserve"> (12V/24V)</t>
    </r>
  </si>
  <si>
    <r>
      <rPr>
        <b/>
        <sz val="11"/>
        <color theme="1"/>
        <rFont val="Calibri"/>
        <family val="2"/>
        <scheme val="minor"/>
      </rPr>
      <t>EB-MPPT-30M</t>
    </r>
    <r>
      <rPr>
        <sz val="11"/>
        <color theme="1"/>
        <rFont val="Calibri"/>
        <family val="2"/>
        <scheme val="minor"/>
      </rPr>
      <t xml:space="preserve"> (12V/24V)</t>
    </r>
  </si>
  <si>
    <r>
      <rPr>
        <b/>
        <sz val="11"/>
        <color theme="1"/>
        <rFont val="Calibri"/>
        <family val="2"/>
        <scheme val="minor"/>
      </rPr>
      <t xml:space="preserve">PS-30M </t>
    </r>
    <r>
      <rPr>
        <sz val="11"/>
        <color theme="1"/>
        <rFont val="Calibri"/>
        <family val="2"/>
        <scheme val="minor"/>
      </rPr>
      <t>(12V/24V)</t>
    </r>
  </si>
  <si>
    <r>
      <rPr>
        <b/>
        <sz val="11"/>
        <color theme="1"/>
        <rFont val="Calibri"/>
        <family val="2"/>
        <scheme val="minor"/>
      </rPr>
      <t>TRACER-3215BN</t>
    </r>
    <r>
      <rPr>
        <sz val="11"/>
        <color theme="1"/>
        <rFont val="Calibri"/>
        <family val="2"/>
        <scheme val="minor"/>
      </rPr>
      <t xml:space="preserve"> </t>
    </r>
    <r>
      <rPr>
        <sz val="8"/>
        <color theme="1"/>
        <rFont val="Calibri"/>
        <family val="2"/>
        <scheme val="minor"/>
      </rPr>
      <t>(CARGA 30A/ DES. 20A)</t>
    </r>
  </si>
  <si>
    <r>
      <rPr>
        <b/>
        <sz val="11"/>
        <color theme="1"/>
        <rFont val="Calibri"/>
        <family val="2"/>
        <scheme val="minor"/>
      </rPr>
      <t>TS-MPPT-45</t>
    </r>
    <r>
      <rPr>
        <sz val="11"/>
        <color theme="1"/>
        <rFont val="Calibri"/>
        <family val="2"/>
        <scheme val="minor"/>
      </rPr>
      <t xml:space="preserve"> (12V/24V/48V)</t>
    </r>
  </si>
  <si>
    <r>
      <rPr>
        <b/>
        <sz val="11"/>
        <color theme="1"/>
        <rFont val="Calibri"/>
        <family val="2"/>
        <scheme val="minor"/>
      </rPr>
      <t>EB-MPPT-40</t>
    </r>
    <r>
      <rPr>
        <sz val="11"/>
        <color theme="1"/>
        <rFont val="Calibri"/>
        <family val="2"/>
        <scheme val="minor"/>
      </rPr>
      <t xml:space="preserve"> (12V/24V)</t>
    </r>
  </si>
  <si>
    <r>
      <rPr>
        <b/>
        <sz val="11"/>
        <color theme="1"/>
        <rFont val="Calibri"/>
        <family val="2"/>
        <scheme val="minor"/>
      </rPr>
      <t>EB-MPPT-40M</t>
    </r>
    <r>
      <rPr>
        <sz val="11"/>
        <color theme="1"/>
        <rFont val="Calibri"/>
        <family val="2"/>
        <scheme val="minor"/>
      </rPr>
      <t xml:space="preserve"> (12V/24V)</t>
    </r>
  </si>
  <si>
    <r>
      <rPr>
        <b/>
        <sz val="11"/>
        <color theme="1"/>
        <rFont val="Calibri"/>
        <family val="2"/>
        <scheme val="minor"/>
      </rPr>
      <t>TRACER-4215BN</t>
    </r>
    <r>
      <rPr>
        <sz val="11"/>
        <color theme="1"/>
        <rFont val="Calibri"/>
        <family val="2"/>
        <scheme val="minor"/>
      </rPr>
      <t xml:space="preserve"> </t>
    </r>
    <r>
      <rPr>
        <sz val="8"/>
        <color theme="1"/>
        <rFont val="Calibri"/>
        <family val="2"/>
        <scheme val="minor"/>
      </rPr>
      <t>(CARGA 40A/ DES. 20A)</t>
    </r>
  </si>
  <si>
    <r>
      <rPr>
        <b/>
        <sz val="11"/>
        <color theme="1"/>
        <rFont val="Calibri"/>
        <family val="2"/>
        <scheme val="minor"/>
      </rPr>
      <t xml:space="preserve">TS-MPPT-60 </t>
    </r>
    <r>
      <rPr>
        <sz val="11"/>
        <color theme="1"/>
        <rFont val="Calibri"/>
        <family val="2"/>
        <scheme val="minor"/>
      </rPr>
      <t>(12V/24V/48V)</t>
    </r>
  </si>
  <si>
    <r>
      <rPr>
        <b/>
        <sz val="11"/>
        <color theme="1"/>
        <rFont val="Calibri"/>
        <family val="2"/>
        <scheme val="minor"/>
      </rPr>
      <t>TS-60</t>
    </r>
    <r>
      <rPr>
        <sz val="11"/>
        <color theme="1"/>
        <rFont val="Calibri"/>
        <family val="2"/>
        <scheme val="minor"/>
      </rPr>
      <t>(12V/24V/48V)</t>
    </r>
  </si>
  <si>
    <r>
      <rPr>
        <b/>
        <sz val="11"/>
        <color theme="1"/>
        <rFont val="Calibri"/>
        <family val="2"/>
        <scheme val="minor"/>
      </rPr>
      <t xml:space="preserve">TS-45 </t>
    </r>
    <r>
      <rPr>
        <sz val="11"/>
        <color theme="1"/>
        <rFont val="Calibri"/>
        <family val="2"/>
        <scheme val="minor"/>
      </rPr>
      <t>(12V/24V/48V)</t>
    </r>
  </si>
  <si>
    <r>
      <rPr>
        <b/>
        <sz val="11"/>
        <color theme="1"/>
        <rFont val="Calibri"/>
        <family val="2"/>
        <scheme val="minor"/>
      </rPr>
      <t>PL1.212:</t>
    </r>
    <r>
      <rPr>
        <sz val="11"/>
        <color theme="1"/>
        <rFont val="Calibri"/>
        <family val="2"/>
        <scheme val="minor"/>
      </rPr>
      <t xml:space="preserve"> 1.2Ah</t>
    </r>
  </si>
  <si>
    <r>
      <rPr>
        <b/>
        <sz val="11"/>
        <color theme="1"/>
        <rFont val="Calibri"/>
        <family val="2"/>
        <scheme val="minor"/>
      </rPr>
      <t xml:space="preserve">PL4.512: </t>
    </r>
    <r>
      <rPr>
        <sz val="11"/>
        <color theme="1"/>
        <rFont val="Calibri"/>
        <family val="2"/>
        <scheme val="minor"/>
      </rPr>
      <t>4.5Ah</t>
    </r>
  </si>
  <si>
    <r>
      <rPr>
        <b/>
        <sz val="11"/>
        <color theme="1"/>
        <rFont val="Calibri"/>
        <family val="2"/>
        <scheme val="minor"/>
      </rPr>
      <t>PL712:</t>
    </r>
    <r>
      <rPr>
        <sz val="11"/>
        <color theme="1"/>
        <rFont val="Calibri"/>
        <family val="2"/>
        <scheme val="minor"/>
      </rPr>
      <t xml:space="preserve"> 7Ah</t>
    </r>
  </si>
  <si>
    <r>
      <rPr>
        <b/>
        <sz val="11"/>
        <color theme="1"/>
        <rFont val="Calibri"/>
        <family val="2"/>
        <scheme val="minor"/>
      </rPr>
      <t xml:space="preserve">PL1212: </t>
    </r>
    <r>
      <rPr>
        <sz val="11"/>
        <color theme="1"/>
        <rFont val="Calibri"/>
        <family val="2"/>
        <scheme val="minor"/>
      </rPr>
      <t>12Ah</t>
    </r>
  </si>
  <si>
    <r>
      <rPr>
        <b/>
        <sz val="11"/>
        <color theme="1"/>
        <rFont val="Calibri"/>
        <family val="2"/>
        <scheme val="minor"/>
      </rPr>
      <t>PL1812:</t>
    </r>
    <r>
      <rPr>
        <sz val="11"/>
        <color theme="1"/>
        <rFont val="Calibri"/>
        <family val="2"/>
        <scheme val="minor"/>
      </rPr>
      <t xml:space="preserve"> 18Ah</t>
    </r>
  </si>
  <si>
    <r>
      <rPr>
        <b/>
        <sz val="11"/>
        <color theme="1"/>
        <rFont val="Calibri"/>
        <family val="2"/>
        <scheme val="minor"/>
      </rPr>
      <t xml:space="preserve">PL2612: </t>
    </r>
    <r>
      <rPr>
        <sz val="11"/>
        <color theme="1"/>
        <rFont val="Calibri"/>
        <family val="2"/>
        <scheme val="minor"/>
      </rPr>
      <t>26Ah</t>
    </r>
  </si>
  <si>
    <r>
      <rPr>
        <b/>
        <sz val="11"/>
        <color theme="1"/>
        <rFont val="Calibri"/>
        <family val="2"/>
        <scheme val="minor"/>
      </rPr>
      <t>PL4012:</t>
    </r>
    <r>
      <rPr>
        <sz val="11"/>
        <color theme="1"/>
        <rFont val="Calibri"/>
        <family val="2"/>
        <scheme val="minor"/>
      </rPr>
      <t xml:space="preserve"> 40Ah   </t>
    </r>
  </si>
  <si>
    <r>
      <rPr>
        <b/>
        <sz val="11"/>
        <color theme="1"/>
        <rFont val="Calibri"/>
        <family val="2"/>
        <scheme val="minor"/>
      </rPr>
      <t xml:space="preserve">PL100D12: </t>
    </r>
    <r>
      <rPr>
        <sz val="11"/>
        <color theme="1"/>
        <rFont val="Calibri"/>
        <family val="2"/>
        <scheme val="minor"/>
      </rPr>
      <t xml:space="preserve">100Ah  </t>
    </r>
  </si>
  <si>
    <r>
      <rPr>
        <b/>
        <sz val="11"/>
        <color theme="1"/>
        <rFont val="Calibri"/>
        <family val="2"/>
        <scheme val="minor"/>
      </rPr>
      <t>MC-31:</t>
    </r>
    <r>
      <rPr>
        <sz val="11"/>
        <color theme="1"/>
        <rFont val="Calibri"/>
        <family val="2"/>
        <scheme val="minor"/>
      </rPr>
      <t xml:space="preserve"> 100Ah Marina</t>
    </r>
  </si>
  <si>
    <r>
      <rPr>
        <b/>
        <sz val="11"/>
        <color theme="1"/>
        <rFont val="Calibri"/>
        <family val="2"/>
        <scheme val="minor"/>
      </rPr>
      <t xml:space="preserve">ASBP110A: </t>
    </r>
    <r>
      <rPr>
        <sz val="11"/>
        <color theme="1"/>
        <rFont val="Calibri"/>
        <family val="2"/>
        <scheme val="minor"/>
      </rPr>
      <t xml:space="preserve">110Ah  </t>
    </r>
  </si>
  <si>
    <r>
      <rPr>
        <b/>
        <sz val="11"/>
        <color theme="1"/>
        <rFont val="Calibri"/>
        <family val="2"/>
        <scheme val="minor"/>
      </rPr>
      <t>PL110D12:</t>
    </r>
    <r>
      <rPr>
        <sz val="11"/>
        <color theme="1"/>
        <rFont val="Calibri"/>
        <family val="2"/>
        <scheme val="minor"/>
      </rPr>
      <t xml:space="preserve"> 110Ah   </t>
    </r>
  </si>
  <si>
    <r>
      <rPr>
        <b/>
        <sz val="11"/>
        <color theme="1"/>
        <rFont val="Calibri"/>
        <family val="2"/>
        <scheme val="minor"/>
      </rPr>
      <t xml:space="preserve">PL10012: </t>
    </r>
    <r>
      <rPr>
        <sz val="11"/>
        <color theme="1"/>
        <rFont val="Calibri"/>
        <family val="2"/>
        <scheme val="minor"/>
      </rPr>
      <t xml:space="preserve">100Ah  </t>
    </r>
  </si>
  <si>
    <r>
      <rPr>
        <b/>
        <sz val="11"/>
        <color theme="1"/>
        <rFont val="Calibri"/>
        <family val="2"/>
        <scheme val="minor"/>
      </rPr>
      <t>SSPBLV5:</t>
    </r>
    <r>
      <rPr>
        <sz val="11"/>
        <color theme="1"/>
        <rFont val="Calibri"/>
        <family val="2"/>
        <scheme val="minor"/>
      </rPr>
      <t xml:space="preserve"> MONTAJE PARA POSTE PARA 2 MODULOS EPL5012, EPL8512, EPL12512, EPL15012.</t>
    </r>
  </si>
  <si>
    <r>
      <rPr>
        <b/>
        <sz val="11"/>
        <color theme="1"/>
        <rFont val="Calibri"/>
        <family val="2"/>
        <scheme val="minor"/>
      </rPr>
      <t>EIMS2502</t>
    </r>
    <r>
      <rPr>
        <sz val="11"/>
        <color theme="1"/>
        <rFont val="Calibri"/>
        <family val="2"/>
        <scheme val="minor"/>
      </rPr>
      <t>: MONTAJE EN PISO PARA 3 MODULOS PROSE15012  O  2 EPL26024</t>
    </r>
  </si>
  <si>
    <r>
      <rPr>
        <b/>
        <sz val="11"/>
        <color theme="1"/>
        <rFont val="Calibri"/>
        <family val="2"/>
        <scheme val="minor"/>
      </rPr>
      <t>SSFLV2:</t>
    </r>
    <r>
      <rPr>
        <sz val="11"/>
        <color theme="1"/>
        <rFont val="Calibri"/>
        <family val="2"/>
        <scheme val="minor"/>
      </rPr>
      <t xml:space="preserve"> MONTAJE EN PISO  PARA 1 MODULO EPL-8512, EPL-12512, EPL-15012, PRO-8512, PRO-12512.</t>
    </r>
  </si>
  <si>
    <r>
      <rPr>
        <b/>
        <sz val="11"/>
        <color theme="1"/>
        <rFont val="Calibri"/>
        <family val="2"/>
        <scheme val="minor"/>
      </rPr>
      <t>SSFG:</t>
    </r>
    <r>
      <rPr>
        <sz val="11"/>
        <color theme="1"/>
        <rFont val="Calibri"/>
        <family val="2"/>
        <scheme val="minor"/>
      </rPr>
      <t xml:space="preserve"> MONTAJE EN PISO PARA 1 MODULO PROSE-15012  O  PROSE25024</t>
    </r>
  </si>
  <si>
    <r>
      <rPr>
        <b/>
        <sz val="11"/>
        <color theme="1"/>
        <rFont val="Calibri"/>
        <family val="2"/>
        <scheme val="minor"/>
      </rPr>
      <t>SYG180CH:</t>
    </r>
    <r>
      <rPr>
        <sz val="11"/>
        <color theme="1"/>
        <rFont val="Calibri"/>
        <family val="2"/>
        <scheme val="minor"/>
      </rPr>
      <t xml:space="preserve"> JAULA PARA 12 BATERIAS DENTRO DEL PL110D12</t>
    </r>
  </si>
  <si>
    <r>
      <rPr>
        <b/>
        <sz val="11"/>
        <color theme="1"/>
        <rFont val="Calibri"/>
        <family val="2"/>
        <scheme val="minor"/>
      </rPr>
      <t>SSPBKIT:</t>
    </r>
    <r>
      <rPr>
        <sz val="11"/>
        <color theme="1"/>
        <rFont val="Calibri"/>
        <family val="2"/>
        <scheme val="minor"/>
      </rPr>
      <t xml:space="preserve"> KIT DE TORNILLOS PARA MODUOS FV EN MONTAJES DE SYSCOM</t>
    </r>
  </si>
  <si>
    <r>
      <rPr>
        <b/>
        <sz val="11"/>
        <color theme="1"/>
        <rFont val="Calibri"/>
        <family val="2"/>
        <scheme val="minor"/>
      </rPr>
      <t>MP1419V3:</t>
    </r>
    <r>
      <rPr>
        <sz val="11"/>
        <color theme="1"/>
        <rFont val="Calibri"/>
        <family val="2"/>
        <scheme val="minor"/>
      </rPr>
      <t xml:space="preserve"> MONTAJE EN POSTE PARA GABINETE SVR1419</t>
    </r>
  </si>
  <si>
    <r>
      <rPr>
        <b/>
        <sz val="11"/>
        <color theme="1"/>
        <rFont val="Calibri"/>
        <family val="2"/>
        <scheme val="minor"/>
      </rPr>
      <t>EPL01:</t>
    </r>
    <r>
      <rPr>
        <sz val="11"/>
        <color theme="1"/>
        <rFont val="Calibri"/>
        <family val="2"/>
        <scheme val="minor"/>
      </rPr>
      <t xml:space="preserve"> PAR DE CONECTORES SENCILLOS MC4.</t>
    </r>
  </si>
  <si>
    <r>
      <rPr>
        <b/>
        <sz val="11"/>
        <color theme="1"/>
        <rFont val="Calibri"/>
        <family val="2"/>
        <scheme val="minor"/>
      </rPr>
      <t>EPL02:</t>
    </r>
    <r>
      <rPr>
        <sz val="11"/>
        <color theme="1"/>
        <rFont val="Calibri"/>
        <family val="2"/>
        <scheme val="minor"/>
      </rPr>
      <t xml:space="preserve"> PAR DE CONECTORES DOBLES PARA CONEXIONES EN PARALELO.</t>
    </r>
  </si>
  <si>
    <r>
      <rPr>
        <b/>
        <sz val="11"/>
        <color theme="1"/>
        <rFont val="Calibri"/>
        <family val="2"/>
        <scheme val="minor"/>
      </rPr>
      <t>LA302DC:</t>
    </r>
    <r>
      <rPr>
        <sz val="11"/>
        <color theme="1"/>
        <rFont val="Calibri"/>
        <family val="2"/>
        <scheme val="minor"/>
      </rPr>
      <t xml:space="preserve"> PROTECTOR DE PICOS PARA SISTEMAS FOTOVLTAICOS TIPO ISLA</t>
    </r>
  </si>
  <si>
    <r>
      <rPr>
        <b/>
        <sz val="11"/>
        <color theme="1"/>
        <rFont val="Calibri"/>
        <family val="2"/>
        <scheme val="minor"/>
      </rPr>
      <t>SLY296RED:</t>
    </r>
    <r>
      <rPr>
        <sz val="11"/>
        <color theme="1"/>
        <rFont val="Calibri"/>
        <family val="2"/>
        <scheme val="minor"/>
      </rPr>
      <t xml:space="preserve"> CABLE ELECTRICO 8 AWG  COLOR ROJO.</t>
    </r>
  </si>
  <si>
    <r>
      <rPr>
        <b/>
        <sz val="11"/>
        <color theme="1"/>
        <rFont val="Calibri"/>
        <family val="2"/>
        <scheme val="minor"/>
      </rPr>
      <t xml:space="preserve">SLY296BLK: </t>
    </r>
    <r>
      <rPr>
        <sz val="11"/>
        <color theme="1"/>
        <rFont val="Calibri"/>
        <family val="2"/>
        <scheme val="minor"/>
      </rPr>
      <t>CABLE ELECTRICO 8 AWG  COLOR NEGRO.</t>
    </r>
  </si>
  <si>
    <r>
      <rPr>
        <b/>
        <sz val="11"/>
        <color theme="1"/>
        <rFont val="Calibri"/>
        <family val="2"/>
        <scheme val="minor"/>
      </rPr>
      <t>SLY296GRN:</t>
    </r>
    <r>
      <rPr>
        <sz val="11"/>
        <color theme="1"/>
        <rFont val="Calibri"/>
        <family val="2"/>
        <scheme val="minor"/>
      </rPr>
      <t xml:space="preserve"> CABLE ELECTRICO 8 AWG  COLOR VERDE.</t>
    </r>
  </si>
  <si>
    <r>
      <rPr>
        <b/>
        <sz val="11"/>
        <color theme="1"/>
        <rFont val="Calibri"/>
        <family val="2"/>
        <scheme val="minor"/>
      </rPr>
      <t xml:space="preserve">SLY304RED: </t>
    </r>
    <r>
      <rPr>
        <sz val="11"/>
        <color theme="1"/>
        <rFont val="Calibri"/>
        <family val="2"/>
        <scheme val="minor"/>
      </rPr>
      <t>CABLE ELECTRICO 10 AWG  COLOR ROJO.</t>
    </r>
  </si>
  <si>
    <r>
      <rPr>
        <b/>
        <sz val="11"/>
        <color theme="1"/>
        <rFont val="Calibri"/>
        <family val="2"/>
        <scheme val="minor"/>
      </rPr>
      <t>SLY304BLK:</t>
    </r>
    <r>
      <rPr>
        <sz val="11"/>
        <color theme="1"/>
        <rFont val="Calibri"/>
        <family val="2"/>
        <scheme val="minor"/>
      </rPr>
      <t xml:space="preserve"> CABLE ELECTRICO 10 AWG  COLOR NEGRO.</t>
    </r>
  </si>
  <si>
    <r>
      <rPr>
        <b/>
        <sz val="11"/>
        <color theme="1"/>
        <rFont val="Calibri"/>
        <family val="2"/>
        <scheme val="minor"/>
      </rPr>
      <t xml:space="preserve">SLY304GRN: </t>
    </r>
    <r>
      <rPr>
        <sz val="11"/>
        <color theme="1"/>
        <rFont val="Calibri"/>
        <family val="2"/>
        <scheme val="minor"/>
      </rPr>
      <t>CABLE ELECTRICO 10 AWG  COLOR VERDE.</t>
    </r>
  </si>
  <si>
    <r>
      <rPr>
        <b/>
        <sz val="11"/>
        <color theme="1"/>
        <rFont val="Calibri"/>
        <family val="2"/>
        <scheme val="minor"/>
      </rPr>
      <t>EPI3000192:</t>
    </r>
    <r>
      <rPr>
        <sz val="11"/>
        <color theme="1"/>
        <rFont val="Calibri"/>
        <family val="2"/>
        <scheme val="minor"/>
      </rPr>
      <t xml:space="preserve"> 192VCD - 3000W - 220VCA ONDA PURA 60HZ</t>
    </r>
  </si>
  <si>
    <r>
      <rPr>
        <b/>
        <sz val="11"/>
        <color theme="1"/>
        <rFont val="Calibri"/>
        <family val="2"/>
        <scheme val="minor"/>
      </rPr>
      <t>EPI200048:</t>
    </r>
    <r>
      <rPr>
        <sz val="11"/>
        <color theme="1"/>
        <rFont val="Calibri"/>
        <family val="2"/>
        <scheme val="minor"/>
      </rPr>
      <t xml:space="preserve"> 48VCD - 2000W - 120VCA ONDA PURA 60HZ</t>
    </r>
  </si>
  <si>
    <r>
      <rPr>
        <b/>
        <sz val="11"/>
        <color theme="1"/>
        <rFont val="Calibri"/>
        <family val="2"/>
        <scheme val="minor"/>
      </rPr>
      <t>EPI5000192:</t>
    </r>
    <r>
      <rPr>
        <sz val="11"/>
        <color theme="1"/>
        <rFont val="Calibri"/>
        <family val="2"/>
        <scheme val="minor"/>
      </rPr>
      <t xml:space="preserve"> 192VCD - 5000W - 220VCA ONDA PURA 60HZ</t>
    </r>
  </si>
  <si>
    <r>
      <rPr>
        <b/>
        <sz val="11"/>
        <color theme="1"/>
        <rFont val="Calibri"/>
        <family val="2"/>
        <scheme val="minor"/>
      </rPr>
      <t>EVO2212:</t>
    </r>
    <r>
      <rPr>
        <sz val="11"/>
        <color theme="1"/>
        <rFont val="Calibri"/>
        <family val="2"/>
        <scheme val="minor"/>
      </rPr>
      <t xml:space="preserve"> 12VCD - 1300W - 120VCA - ONDA PURA 60HZ</t>
    </r>
  </si>
  <si>
    <r>
      <rPr>
        <b/>
        <sz val="11"/>
        <color theme="1"/>
        <rFont val="Calibri"/>
        <family val="2"/>
        <scheme val="minor"/>
      </rPr>
      <t>EVO2212E:</t>
    </r>
    <r>
      <rPr>
        <sz val="11"/>
        <color theme="1"/>
        <rFont val="Calibri"/>
        <family val="2"/>
        <scheme val="minor"/>
      </rPr>
      <t xml:space="preserve"> 12VCD - 1300W - 220VCA - ONDA PURA 60HZ</t>
    </r>
  </si>
  <si>
    <r>
      <rPr>
        <b/>
        <sz val="11"/>
        <color theme="1"/>
        <rFont val="Calibri"/>
        <family val="2"/>
        <scheme val="minor"/>
      </rPr>
      <t>EVO2224:</t>
    </r>
    <r>
      <rPr>
        <sz val="11"/>
        <color theme="1"/>
        <rFont val="Calibri"/>
        <family val="2"/>
        <scheme val="minor"/>
      </rPr>
      <t xml:space="preserve"> 24VCD - 1300W - 120VCA - ONDA PURA 60HZ</t>
    </r>
  </si>
  <si>
    <r>
      <rPr>
        <b/>
        <sz val="11"/>
        <color theme="1"/>
        <rFont val="Calibri"/>
        <family val="2"/>
        <scheme val="minor"/>
      </rPr>
      <t>EVO2224E:</t>
    </r>
    <r>
      <rPr>
        <sz val="11"/>
        <color theme="1"/>
        <rFont val="Calibri"/>
        <family val="2"/>
        <scheme val="minor"/>
      </rPr>
      <t xml:space="preserve"> 24VCD - 1300W - 220VCA - ONDA PURA 60HZ</t>
    </r>
  </si>
  <si>
    <r>
      <rPr>
        <b/>
        <sz val="11"/>
        <color theme="1"/>
        <rFont val="Calibri"/>
        <family val="2"/>
        <scheme val="minor"/>
      </rPr>
      <t xml:space="preserve">EVO3012: </t>
    </r>
    <r>
      <rPr>
        <sz val="11"/>
        <color theme="1"/>
        <rFont val="Calibri"/>
        <family val="2"/>
        <scheme val="minor"/>
      </rPr>
      <t>12VCD - 1500W - 120VCA - ONDA PURA 60HZ</t>
    </r>
  </si>
  <si>
    <r>
      <rPr>
        <b/>
        <sz val="11"/>
        <color theme="1"/>
        <rFont val="Calibri"/>
        <family val="2"/>
        <scheme val="minor"/>
      </rPr>
      <t xml:space="preserve">EVO3012E: </t>
    </r>
    <r>
      <rPr>
        <sz val="11"/>
        <color theme="1"/>
        <rFont val="Calibri"/>
        <family val="2"/>
        <scheme val="minor"/>
      </rPr>
      <t>12VCD - 1500W - 220VCA - ONDA PURA 60HZ</t>
    </r>
  </si>
  <si>
    <r>
      <rPr>
        <b/>
        <sz val="11"/>
        <color theme="1"/>
        <rFont val="Calibri"/>
        <family val="2"/>
        <scheme val="minor"/>
      </rPr>
      <t>EVO4024:</t>
    </r>
    <r>
      <rPr>
        <sz val="11"/>
        <color theme="1"/>
        <rFont val="Calibri"/>
        <family val="2"/>
        <scheme val="minor"/>
      </rPr>
      <t xml:space="preserve"> 24VCD - 2200W - 120VCA - ONDA PURA 60HZ</t>
    </r>
  </si>
  <si>
    <r>
      <rPr>
        <b/>
        <sz val="11"/>
        <color theme="1"/>
        <rFont val="Calibri"/>
        <family val="2"/>
        <scheme val="minor"/>
      </rPr>
      <t>EVO4024E</t>
    </r>
    <r>
      <rPr>
        <sz val="11"/>
        <color theme="1"/>
        <rFont val="Calibri"/>
        <family val="2"/>
        <scheme val="minor"/>
      </rPr>
      <t>: 24VCD - 2200W - 220VCA - ONDA PURA 60HZ</t>
    </r>
  </si>
  <si>
    <r>
      <rPr>
        <b/>
        <sz val="11"/>
        <color theme="1"/>
        <rFont val="Calibri"/>
        <family val="2"/>
        <scheme val="minor"/>
      </rPr>
      <t xml:space="preserve">SYG028: </t>
    </r>
    <r>
      <rPr>
        <sz val="11"/>
        <color theme="1"/>
        <rFont val="Calibri"/>
        <family val="2"/>
        <scheme val="minor"/>
      </rPr>
      <t>PARA 1 BATERIA PL110D12</t>
    </r>
  </si>
  <si>
    <t>Voltaje No Valido</t>
  </si>
  <si>
    <r>
      <t xml:space="preserve">1.- </t>
    </r>
    <r>
      <rPr>
        <sz val="11"/>
        <color theme="1"/>
        <rFont val="Calibri"/>
        <family val="2"/>
        <scheme val="minor"/>
      </rPr>
      <t>Seleccione el estado de la republica donde operara el sistema (Todos los datos a ingresar estan en casillas de color mas claro).</t>
    </r>
  </si>
  <si>
    <r>
      <t xml:space="preserve">2.- </t>
    </r>
    <r>
      <rPr>
        <sz val="11"/>
        <color theme="1"/>
        <rFont val="Calibri"/>
        <family val="2"/>
        <scheme val="minor"/>
      </rPr>
      <t xml:space="preserve">Escriba el nombre del dispositivo a energizar en la tabla de consumos en la sección </t>
    </r>
    <r>
      <rPr>
        <b/>
        <sz val="11"/>
        <color theme="1"/>
        <rFont val="Calibri"/>
        <family val="2"/>
        <scheme val="minor"/>
      </rPr>
      <t>MODELO</t>
    </r>
    <r>
      <rPr>
        <sz val="11"/>
        <color theme="1"/>
        <rFont val="Calibri"/>
        <family val="2"/>
        <scheme val="minor"/>
      </rPr>
      <t xml:space="preserve"> y la cantidad de dispositivos de la misma clase en la sección de </t>
    </r>
    <r>
      <rPr>
        <b/>
        <sz val="11"/>
        <color theme="1"/>
        <rFont val="Calibri"/>
        <family val="2"/>
        <scheme val="minor"/>
      </rPr>
      <t>CANTIDAD</t>
    </r>
    <r>
      <rPr>
        <sz val="11"/>
        <color theme="1"/>
        <rFont val="Calibri"/>
        <family val="2"/>
        <scheme val="minor"/>
      </rPr>
      <t>.</t>
    </r>
  </si>
  <si>
    <r>
      <t xml:space="preserve">3.- </t>
    </r>
    <r>
      <rPr>
        <sz val="11"/>
        <color theme="1"/>
        <rFont val="Calibri"/>
        <family val="2"/>
        <scheme val="minor"/>
      </rPr>
      <t xml:space="preserve">En el dispositivo a energizar identifique el consumo en watts, en la ficha técnica técnica lo encontrará como POWER CONSUMPTION, MAX CONS. Etc. y coloque el dato en el espacio de </t>
    </r>
    <r>
      <rPr>
        <b/>
        <sz val="11"/>
        <color theme="1"/>
        <rFont val="Calibri"/>
        <family val="2"/>
        <scheme val="minor"/>
      </rPr>
      <t>CONSUMO WATT</t>
    </r>
    <r>
      <rPr>
        <sz val="11"/>
        <color theme="1"/>
        <rFont val="Calibri"/>
        <family val="2"/>
        <scheme val="minor"/>
      </rPr>
      <t>.</t>
    </r>
  </si>
  <si>
    <r>
      <rPr>
        <b/>
        <sz val="11"/>
        <color theme="1"/>
        <rFont val="Calibri"/>
        <family val="2"/>
        <scheme val="minor"/>
      </rPr>
      <t>9.-</t>
    </r>
    <r>
      <rPr>
        <sz val="11"/>
        <color theme="1"/>
        <rFont val="Calibri"/>
        <family val="2"/>
        <scheme val="minor"/>
      </rPr>
      <t xml:space="preserve"> La cantidad de baterías es la total a utilizar en su sistema, si el arreglo lo desea en 12 Vcd, Conecte en paralelo. Si el arreglo será en 24 V realice una conexión serie. Si tiene dudas con respecto a esta instrucción, favor de ir al diagrama de conexión serie, paralelo y serie-paralelo.</t>
    </r>
  </si>
  <si>
    <r>
      <rPr>
        <b/>
        <sz val="11"/>
        <color theme="1"/>
        <rFont val="Calibri"/>
        <family val="2"/>
        <scheme val="minor"/>
      </rPr>
      <t>10.-</t>
    </r>
    <r>
      <rPr>
        <sz val="11"/>
        <color theme="1"/>
        <rFont val="Calibri"/>
        <family val="2"/>
        <scheme val="minor"/>
      </rPr>
      <t xml:space="preserve"> En la cantidad de módulos FV son los requeridos en la capacidad que seleccionó. </t>
    </r>
  </si>
  <si>
    <r>
      <t>5.-</t>
    </r>
    <r>
      <rPr>
        <sz val="11"/>
        <color theme="1"/>
        <rFont val="Calibri"/>
        <family val="2"/>
        <scheme val="minor"/>
      </rPr>
      <t xml:space="preserve">Coloque la cantidad que solicitara en la columna </t>
    </r>
    <r>
      <rPr>
        <b/>
        <sz val="11"/>
        <color theme="1"/>
        <rFont val="Calibri"/>
        <family val="2"/>
        <scheme val="minor"/>
      </rPr>
      <t>"Pz"</t>
    </r>
    <r>
      <rPr>
        <sz val="11"/>
        <color theme="1"/>
        <rFont val="Calibri"/>
        <family val="2"/>
        <scheme val="minor"/>
      </rPr>
      <t>.</t>
    </r>
  </si>
  <si>
    <r>
      <t xml:space="preserve">8.- </t>
    </r>
    <r>
      <rPr>
        <sz val="11"/>
        <color theme="1"/>
        <rFont val="Calibri"/>
        <family val="2"/>
        <scheme val="minor"/>
      </rPr>
      <t>Los equipos mostrados en las listas se ajustaran automaticamente según las especificaciones proporcionadas y en la barra de parametros se actualizaran los detalles de los equipos como lo son los watts de los paneles solares.</t>
    </r>
  </si>
  <si>
    <r>
      <t xml:space="preserve">7.- </t>
    </r>
    <r>
      <rPr>
        <sz val="11"/>
        <color theme="1"/>
        <rFont val="Calibri"/>
        <family val="2"/>
        <scheme val="minor"/>
      </rPr>
      <t>Seleccione los equipos que utilizara para el sistema en las listas desplegables de</t>
    </r>
    <r>
      <rPr>
        <b/>
        <sz val="11"/>
        <color theme="1"/>
        <rFont val="Calibri"/>
        <family val="2"/>
        <scheme val="minor"/>
      </rPr>
      <t xml:space="preserve"> "LISTA DE EQUIPOS"</t>
    </r>
    <r>
      <rPr>
        <sz val="11"/>
        <color theme="1"/>
        <rFont val="Calibri"/>
        <family val="2"/>
        <scheme val="minor"/>
      </rPr>
      <t>.</t>
    </r>
  </si>
  <si>
    <r>
      <t>4.</t>
    </r>
    <r>
      <rPr>
        <sz val="11"/>
        <color theme="1"/>
        <rFont val="Calibri"/>
        <family val="2"/>
        <scheme val="minor"/>
      </rPr>
      <t xml:space="preserve">- Colocar el tiempo de operación por día en la casilla </t>
    </r>
    <r>
      <rPr>
        <b/>
        <sz val="11"/>
        <color theme="1"/>
        <rFont val="Calibri"/>
        <family val="2"/>
        <scheme val="minor"/>
      </rPr>
      <t>HORAS DE OPERACIÓN</t>
    </r>
    <r>
      <rPr>
        <sz val="11"/>
        <color theme="1"/>
        <rFont val="Calibri"/>
        <family val="2"/>
        <scheme val="minor"/>
      </rPr>
      <t>.</t>
    </r>
  </si>
  <si>
    <r>
      <t>6.</t>
    </r>
    <r>
      <rPr>
        <sz val="11"/>
        <color theme="1"/>
        <rFont val="Calibri"/>
        <family val="2"/>
        <scheme val="minor"/>
      </rPr>
      <t xml:space="preserve">- Seleccione los días de </t>
    </r>
    <r>
      <rPr>
        <b/>
        <sz val="11"/>
        <color theme="1"/>
        <rFont val="Calibri"/>
        <family val="2"/>
        <scheme val="minor"/>
      </rPr>
      <t>Autonomia</t>
    </r>
    <r>
      <rPr>
        <sz val="11"/>
        <color theme="1"/>
        <rFont val="Calibri"/>
        <family val="2"/>
        <scheme val="minor"/>
      </rPr>
      <t xml:space="preserve"> y el </t>
    </r>
    <r>
      <rPr>
        <b/>
        <sz val="11"/>
        <color theme="1"/>
        <rFont val="Calibri"/>
        <family val="2"/>
        <scheme val="minor"/>
      </rPr>
      <t>Voltaje de Operación</t>
    </r>
    <r>
      <rPr>
        <sz val="11"/>
        <color theme="1"/>
        <rFont val="Calibri"/>
        <family val="2"/>
        <scheme val="minor"/>
      </rPr>
      <t xml:space="preserve"> del sistema.</t>
    </r>
  </si>
  <si>
    <r>
      <t xml:space="preserve">"Modifique Cantidad de </t>
    </r>
    <r>
      <rPr>
        <b/>
        <sz val="11"/>
        <color theme="1"/>
        <rFont val="Calibri"/>
        <family val="2"/>
        <scheme val="minor"/>
      </rPr>
      <t>Controladores</t>
    </r>
    <r>
      <rPr>
        <sz val="11"/>
        <color theme="1"/>
        <rFont val="Calibri"/>
        <family val="2"/>
        <scheme val="minor"/>
      </rPr>
      <t xml:space="preserve"> o Comuniquese a</t>
    </r>
    <r>
      <rPr>
        <b/>
        <sz val="11"/>
        <color theme="1"/>
        <rFont val="Calibri"/>
        <family val="2"/>
        <scheme val="minor"/>
      </rPr>
      <t xml:space="preserve"> SYSCOM</t>
    </r>
    <r>
      <rPr>
        <sz val="11"/>
        <color theme="1"/>
        <rFont val="Calibri"/>
        <family val="2"/>
        <scheme val="minor"/>
      </rPr>
      <t>"</t>
    </r>
  </si>
  <si>
    <t>Ingrese Cantidad de Controlador</t>
  </si>
  <si>
    <r>
      <rPr>
        <b/>
        <sz val="11"/>
        <color theme="1"/>
        <rFont val="Calibri"/>
        <family val="2"/>
        <scheme val="minor"/>
      </rPr>
      <t xml:space="preserve">SVR1419G: </t>
    </r>
    <r>
      <rPr>
        <sz val="11"/>
        <color theme="1"/>
        <rFont val="Calibri"/>
        <family val="2"/>
        <scheme val="minor"/>
      </rPr>
      <t xml:space="preserve">PARA 2 BATERIAS PL110D12 </t>
    </r>
    <r>
      <rPr>
        <sz val="8"/>
        <color theme="1"/>
        <rFont val="Calibri"/>
        <family val="2"/>
        <scheme val="minor"/>
      </rPr>
      <t>(Montaje en poste opcional)</t>
    </r>
  </si>
  <si>
    <r>
      <rPr>
        <b/>
        <sz val="11"/>
        <color theme="1"/>
        <rFont val="Calibri"/>
        <family val="2"/>
        <scheme val="minor"/>
      </rPr>
      <t>GT002G:</t>
    </r>
    <r>
      <rPr>
        <sz val="11"/>
        <color theme="1"/>
        <rFont val="Calibri"/>
        <family val="2"/>
        <scheme val="minor"/>
      </rPr>
      <t xml:space="preserve"> PARA 2 BATERIAS PL110D12 EN POSTE</t>
    </r>
  </si>
  <si>
    <r>
      <rPr>
        <b/>
        <sz val="11"/>
        <color theme="1"/>
        <rFont val="Calibri"/>
        <family val="2"/>
        <scheme val="minor"/>
      </rPr>
      <t xml:space="preserve">GT003G: </t>
    </r>
    <r>
      <rPr>
        <sz val="11"/>
        <color theme="1"/>
        <rFont val="Calibri"/>
        <family val="2"/>
        <scheme val="minor"/>
      </rPr>
      <t>PARA 3 BATERIAS PL110D12</t>
    </r>
  </si>
  <si>
    <r>
      <rPr>
        <b/>
        <sz val="11"/>
        <color theme="1"/>
        <rFont val="Calibri"/>
        <family val="2"/>
        <scheme val="minor"/>
      </rPr>
      <t>SYG180V2G:</t>
    </r>
    <r>
      <rPr>
        <sz val="11"/>
        <color theme="1"/>
        <rFont val="Calibri"/>
        <family val="2"/>
        <scheme val="minor"/>
      </rPr>
      <t xml:space="preserve"> PARA 12 BATERIAS PL110D12</t>
    </r>
    <r>
      <rPr>
        <sz val="8"/>
        <color theme="1"/>
        <rFont val="Calibri"/>
        <family val="2"/>
        <scheme val="minor"/>
      </rPr>
      <t xml:space="preserve"> (Requiere jaula para baterias)</t>
    </r>
  </si>
  <si>
    <r>
      <rPr>
        <b/>
        <sz val="11"/>
        <color theme="1"/>
        <rFont val="Calibri"/>
        <family val="2"/>
        <scheme val="minor"/>
      </rPr>
      <t xml:space="preserve">SYG160G: </t>
    </r>
    <r>
      <rPr>
        <sz val="11"/>
        <color theme="1"/>
        <rFont val="Calibri"/>
        <family val="2"/>
        <scheme val="minor"/>
      </rPr>
      <t>PARA 6 BATERIAS PL110D12</t>
    </r>
  </si>
  <si>
    <r>
      <rPr>
        <b/>
        <sz val="11"/>
        <color theme="1"/>
        <rFont val="Calibri"/>
        <family val="2"/>
        <scheme val="minor"/>
      </rPr>
      <t>SYG-028:</t>
    </r>
    <r>
      <rPr>
        <sz val="11"/>
        <color theme="1"/>
        <rFont val="Calibri"/>
        <family val="2"/>
        <scheme val="minor"/>
      </rPr>
      <t xml:space="preserve"> PARA UNA BATERÍA PL110D12 Y EQUIPO ELECTRONICO.</t>
    </r>
  </si>
  <si>
    <r>
      <rPr>
        <b/>
        <sz val="11"/>
        <color theme="1"/>
        <rFont val="Calibri"/>
        <family val="2"/>
        <scheme val="minor"/>
      </rPr>
      <t>G-007:</t>
    </r>
    <r>
      <rPr>
        <sz val="11"/>
        <color theme="1"/>
        <rFont val="Calibri"/>
        <family val="2"/>
        <scheme val="minor"/>
      </rPr>
      <t xml:space="preserve"> DOS BATERÍAS PL4012</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</si>
</sst>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_ ;\-#,##0.00\ "/>
    <numFmt numFmtId="166" formatCode="0.0%"/>
  </numFmts>
  <fonts count="21" x14ac:knownFonts="1">
    <font>
      <sz val="11"/>
      <color theme="1"/>
      <name val="Calibri"/>
      <family val="2"/>
      <scheme val="minor"/>
    </font>
    <font>
      <b/>
      <sz val="11"/>
      <color theme="1"/>
      <name val="Calibri"/>
      <family val="2"/>
      <scheme val="minor"/>
    </font>
    <font>
      <b/>
      <sz val="9"/>
      <color theme="1"/>
      <name val="Calibri"/>
      <family val="2"/>
      <scheme val="minor"/>
    </font>
    <font>
      <u/>
      <sz val="11"/>
      <color theme="10"/>
      <name val="Calibri"/>
      <family val="2"/>
    </font>
    <font>
      <sz val="9"/>
      <color theme="1"/>
      <name val="Calibri"/>
      <family val="2"/>
      <scheme val="minor"/>
    </font>
    <font>
      <sz val="8"/>
      <color theme="1"/>
      <name val="Calibri"/>
      <family val="2"/>
      <scheme val="minor"/>
    </font>
    <font>
      <sz val="8"/>
      <color theme="0"/>
      <name val="Calibri"/>
      <family val="2"/>
      <scheme val="minor"/>
    </font>
    <font>
      <b/>
      <sz val="8"/>
      <color theme="1"/>
      <name val="Calibri"/>
      <family val="2"/>
      <scheme val="minor"/>
    </font>
    <font>
      <sz val="10"/>
      <color theme="1"/>
      <name val="Calibri"/>
      <family val="2"/>
      <scheme val="minor"/>
    </font>
    <font>
      <b/>
      <sz val="14"/>
      <color rgb="FF000000"/>
      <name val="Times New Roman"/>
      <family val="1"/>
    </font>
    <font>
      <b/>
      <sz val="18"/>
      <color theme="1"/>
      <name val="Calibri"/>
      <family val="2"/>
      <scheme val="minor"/>
    </font>
    <font>
      <sz val="11"/>
      <color theme="1"/>
      <name val="Calibri"/>
      <family val="2"/>
      <scheme val="minor"/>
    </font>
    <font>
      <b/>
      <sz val="11"/>
      <color theme="0"/>
      <name val="Calibri"/>
      <family val="2"/>
      <scheme val="minor"/>
    </font>
    <font>
      <sz val="24"/>
      <color theme="0"/>
      <name val="Calibri"/>
      <family val="2"/>
      <scheme val="minor"/>
    </font>
    <font>
      <sz val="11"/>
      <name val="Calibri"/>
      <family val="2"/>
      <scheme val="minor"/>
    </font>
    <font>
      <sz val="11"/>
      <color theme="0"/>
      <name val="Calibri"/>
      <family val="2"/>
      <scheme val="minor"/>
    </font>
    <font>
      <b/>
      <sz val="9"/>
      <color theme="0"/>
      <name val="Calibri"/>
      <family val="2"/>
      <scheme val="minor"/>
    </font>
    <font>
      <b/>
      <sz val="10"/>
      <color theme="1"/>
      <name val="Calibri"/>
      <family val="2"/>
      <scheme val="minor"/>
    </font>
    <font>
      <b/>
      <sz val="10"/>
      <name val="Calibri"/>
      <family val="2"/>
      <scheme val="minor"/>
    </font>
    <font>
      <b/>
      <sz val="12"/>
      <color theme="0"/>
      <name val="Calibri"/>
      <family val="2"/>
      <scheme val="minor"/>
    </font>
    <font>
      <b/>
      <sz val="11"/>
      <name val="Calibri"/>
      <family val="2"/>
      <scheme val="minor"/>
    </font>
  </fonts>
  <fills count="11">
    <fill>
      <patternFill patternType="none"/>
    </fill>
    <fill>
      <patternFill patternType="gray125"/>
    </fill>
    <fill>
      <patternFill patternType="solid">
        <fgColor theme="0" tint="-0.24994659260841701"/>
        <bgColor indexed="64"/>
      </patternFill>
    </fill>
    <fill>
      <patternFill patternType="solid">
        <fgColor theme="4" tint="-0.249977111117893"/>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A6FD91"/>
        <bgColor indexed="64"/>
      </patternFill>
    </fill>
    <fill>
      <patternFill patternType="solid">
        <fgColor theme="4" tint="0.79998168889431442"/>
        <bgColor indexed="64"/>
      </patternFill>
    </fill>
    <fill>
      <patternFill patternType="solid">
        <fgColor rgb="FFFF6161"/>
        <bgColor indexed="64"/>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diagonal/>
    </border>
    <border>
      <left style="medium">
        <color theme="1"/>
      </left>
      <right/>
      <top style="medium">
        <color theme="1"/>
      </top>
      <bottom/>
      <diagonal/>
    </border>
    <border>
      <left style="medium">
        <color theme="1"/>
      </left>
      <right/>
      <top/>
      <bottom/>
      <diagonal/>
    </border>
    <border>
      <left style="medium">
        <color theme="1"/>
      </left>
      <right/>
      <top/>
      <bottom style="medium">
        <color theme="1"/>
      </bottom>
      <diagonal/>
    </border>
    <border>
      <left style="thin">
        <color indexed="64"/>
      </left>
      <right style="thin">
        <color indexed="64"/>
      </right>
      <top style="medium">
        <color theme="1"/>
      </top>
      <bottom/>
      <diagonal/>
    </border>
    <border>
      <left style="thin">
        <color indexed="64"/>
      </left>
      <right style="medium">
        <color theme="1"/>
      </right>
      <top style="medium">
        <color theme="1"/>
      </top>
      <bottom/>
      <diagonal/>
    </border>
    <border>
      <left style="medium">
        <color theme="1"/>
      </left>
      <right style="thin">
        <color indexed="64"/>
      </right>
      <top style="medium">
        <color theme="1"/>
      </top>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theme="1"/>
      </left>
      <right style="thin">
        <color theme="1"/>
      </right>
      <top style="thin">
        <color theme="1"/>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medium">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bottom style="thin">
        <color theme="1"/>
      </bottom>
      <diagonal/>
    </border>
    <border>
      <left style="medium">
        <color theme="1"/>
      </left>
      <right style="thin">
        <color theme="1"/>
      </right>
      <top style="thin">
        <color theme="1"/>
      </top>
      <bottom/>
      <diagonal/>
    </border>
    <border>
      <left style="thin">
        <color theme="1"/>
      </left>
      <right style="medium">
        <color theme="1"/>
      </right>
      <top style="thin">
        <color theme="1"/>
      </top>
      <bottom/>
      <diagonal/>
    </border>
    <border>
      <left style="medium">
        <color theme="1"/>
      </left>
      <right style="thin">
        <color theme="1"/>
      </right>
      <top style="medium">
        <color theme="1"/>
      </top>
      <bottom/>
      <diagonal/>
    </border>
    <border>
      <left style="medium">
        <color theme="1"/>
      </left>
      <right style="thin">
        <color theme="1"/>
      </right>
      <top/>
      <bottom/>
      <diagonal/>
    </border>
    <border>
      <left style="medium">
        <color theme="1"/>
      </left>
      <right style="thin">
        <color theme="1"/>
      </right>
      <top/>
      <bottom style="medium">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hair">
        <color theme="1"/>
      </top>
      <bottom style="hair">
        <color theme="1"/>
      </bottom>
      <diagonal/>
    </border>
    <border>
      <left style="thin">
        <color theme="1"/>
      </left>
      <right/>
      <top style="hair">
        <color theme="1"/>
      </top>
      <bottom style="thin">
        <color theme="1"/>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right/>
      <top style="hair">
        <color theme="1"/>
      </top>
      <bottom style="hair">
        <color theme="1"/>
      </bottom>
      <diagonal/>
    </border>
    <border>
      <left/>
      <right/>
      <top style="hair">
        <color theme="1"/>
      </top>
      <bottom style="thin">
        <color theme="1"/>
      </bottom>
      <diagonal/>
    </border>
    <border>
      <left/>
      <right style="thin">
        <color rgb="FF000000"/>
      </right>
      <top/>
      <bottom style="thin">
        <color rgb="FF00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3">
    <xf numFmtId="0" fontId="0" fillId="0" borderId="0"/>
    <xf numFmtId="0" fontId="3" fillId="0" borderId="0" applyNumberFormat="0" applyFill="0" applyBorder="0" applyAlignment="0" applyProtection="0">
      <alignment vertical="top"/>
      <protection locked="0"/>
    </xf>
    <xf numFmtId="0" fontId="11" fillId="0" borderId="0"/>
  </cellStyleXfs>
  <cellXfs count="204">
    <xf numFmtId="0" fontId="0" fillId="0" borderId="0" xfId="0"/>
    <xf numFmtId="2" fontId="2" fillId="0" borderId="0" xfId="0" applyNumberFormat="1" applyFont="1" applyFill="1" applyAlignment="1">
      <alignment horizontal="left"/>
    </xf>
    <xf numFmtId="2" fontId="2" fillId="0" borderId="0" xfId="0" applyNumberFormat="1" applyFont="1" applyFill="1" applyBorder="1" applyAlignment="1">
      <alignment horizontal="left"/>
    </xf>
    <xf numFmtId="0" fontId="0" fillId="0" borderId="0" xfId="0" applyProtection="1">
      <protection locked="0"/>
    </xf>
    <xf numFmtId="0" fontId="4" fillId="0" borderId="0" xfId="0" applyFont="1" applyFill="1" applyBorder="1" applyAlignment="1" applyProtection="1">
      <alignment horizontal="left"/>
      <protection locked="0"/>
    </xf>
    <xf numFmtId="2" fontId="2" fillId="0" borderId="0" xfId="0" applyNumberFormat="1" applyFont="1" applyFill="1" applyBorder="1" applyAlignment="1" applyProtection="1">
      <alignment horizontal="right"/>
      <protection locked="0"/>
    </xf>
    <xf numFmtId="0" fontId="5" fillId="0" borderId="0" xfId="0" applyFont="1" applyFill="1" applyBorder="1" applyAlignment="1" applyProtection="1">
      <alignment horizontal="left"/>
      <protection locked="0"/>
    </xf>
    <xf numFmtId="0" fontId="5" fillId="0" borderId="0" xfId="0" applyFont="1" applyAlignment="1" applyProtection="1">
      <alignment horizontal="center" vertical="center"/>
      <protection locked="0"/>
    </xf>
    <xf numFmtId="0" fontId="7"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protection locked="0"/>
    </xf>
    <xf numFmtId="0" fontId="1" fillId="0" borderId="0" xfId="0" applyFont="1" applyAlignment="1" applyProtection="1">
      <alignment horizontal="center" vertical="center"/>
      <protection locked="0"/>
    </xf>
    <xf numFmtId="0" fontId="0" fillId="0" borderId="0" xfId="0" applyProtection="1"/>
    <xf numFmtId="0" fontId="5" fillId="0" borderId="0" xfId="0" applyFont="1" applyFill="1" applyAlignment="1" applyProtection="1">
      <alignment horizontal="center" vertical="center"/>
      <protection locked="0"/>
    </xf>
    <xf numFmtId="0" fontId="2" fillId="0" borderId="0" xfId="0" applyFont="1" applyFill="1" applyBorder="1" applyAlignment="1" applyProtection="1">
      <alignment horizontal="center"/>
      <protection locked="0"/>
    </xf>
    <xf numFmtId="0" fontId="0" fillId="0" borderId="0" xfId="0" applyAlignment="1">
      <alignment horizontal="center" vertical="center"/>
    </xf>
    <xf numFmtId="0" fontId="12" fillId="4" borderId="16"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22" xfId="0" applyFont="1" applyFill="1" applyBorder="1" applyAlignment="1">
      <alignment horizontal="center" vertical="center"/>
    </xf>
    <xf numFmtId="0" fontId="14" fillId="5" borderId="23" xfId="0" applyFont="1" applyFill="1" applyBorder="1" applyAlignment="1">
      <alignment horizontal="center" vertical="center"/>
    </xf>
    <xf numFmtId="0" fontId="0" fillId="0" borderId="24" xfId="0" applyBorder="1" applyAlignment="1">
      <alignment horizontal="center" vertical="center"/>
    </xf>
    <xf numFmtId="9" fontId="0" fillId="0" borderId="25" xfId="0" applyNumberFormat="1" applyBorder="1" applyAlignment="1">
      <alignment horizontal="center" vertical="center"/>
    </xf>
    <xf numFmtId="0" fontId="0" fillId="5" borderId="24" xfId="0" applyFill="1" applyBorder="1" applyAlignment="1">
      <alignment horizontal="center" vertical="center"/>
    </xf>
    <xf numFmtId="0" fontId="0" fillId="7" borderId="25" xfId="0" applyFill="1" applyBorder="1" applyAlignment="1">
      <alignment horizontal="center" vertical="center"/>
    </xf>
    <xf numFmtId="10" fontId="0" fillId="0" borderId="25" xfId="0" applyNumberFormat="1" applyBorder="1" applyAlignment="1">
      <alignment horizontal="center" vertical="center"/>
    </xf>
    <xf numFmtId="0" fontId="0" fillId="0" borderId="26" xfId="0" applyBorder="1" applyAlignment="1">
      <alignment horizontal="center" vertical="center"/>
    </xf>
    <xf numFmtId="9" fontId="0" fillId="0" borderId="27" xfId="0" applyNumberFormat="1" applyBorder="1" applyAlignment="1">
      <alignment horizontal="center" vertical="center"/>
    </xf>
    <xf numFmtId="1" fontId="0" fillId="0" borderId="25" xfId="0" applyNumberFormat="1" applyFill="1" applyBorder="1" applyAlignment="1">
      <alignment horizontal="center" vertical="center"/>
    </xf>
    <xf numFmtId="1" fontId="0" fillId="0" borderId="27" xfId="0" applyNumberFormat="1" applyFill="1" applyBorder="1" applyAlignment="1">
      <alignment horizontal="center" vertical="center"/>
    </xf>
    <xf numFmtId="0" fontId="0" fillId="5" borderId="26" xfId="0" applyFill="1" applyBorder="1" applyAlignment="1">
      <alignment horizontal="center" vertical="center"/>
    </xf>
    <xf numFmtId="0" fontId="0" fillId="7" borderId="27" xfId="0" applyFill="1" applyBorder="1" applyAlignment="1">
      <alignment horizontal="center" vertical="center"/>
    </xf>
    <xf numFmtId="2" fontId="2" fillId="0" borderId="0" xfId="0" applyNumberFormat="1" applyFont="1" applyFill="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vertical="center"/>
      <protection locked="0"/>
    </xf>
    <xf numFmtId="2" fontId="2" fillId="0" borderId="0" xfId="0" applyNumberFormat="1" applyFont="1" applyFill="1" applyBorder="1" applyAlignment="1" applyProtection="1">
      <alignment horizontal="left"/>
      <protection locked="0"/>
    </xf>
    <xf numFmtId="0" fontId="3" fillId="0" borderId="0" xfId="1" applyBorder="1" applyAlignment="1" applyProtection="1">
      <protection locked="0"/>
    </xf>
    <xf numFmtId="2" fontId="2" fillId="0" borderId="0" xfId="0" applyNumberFormat="1" applyFont="1" applyFill="1" applyBorder="1" applyAlignment="1" applyProtection="1">
      <alignment horizontal="left" wrapText="1"/>
      <protection locked="0"/>
    </xf>
    <xf numFmtId="0" fontId="0" fillId="6" borderId="30" xfId="0" applyFill="1" applyBorder="1" applyAlignment="1">
      <alignment horizontal="center" vertical="center"/>
    </xf>
    <xf numFmtId="0" fontId="4" fillId="0" borderId="0" xfId="0" applyFont="1" applyBorder="1" applyAlignment="1" applyProtection="1">
      <alignment horizontal="left"/>
      <protection locked="0"/>
    </xf>
    <xf numFmtId="0" fontId="4" fillId="0" borderId="46" xfId="0" applyFont="1" applyBorder="1" applyAlignment="1" applyProtection="1">
      <alignment horizontal="center"/>
    </xf>
    <xf numFmtId="0" fontId="2" fillId="2" borderId="46" xfId="0" applyFont="1" applyFill="1" applyBorder="1" applyAlignment="1" applyProtection="1">
      <alignment horizontal="center"/>
    </xf>
    <xf numFmtId="0" fontId="5" fillId="5" borderId="56" xfId="0" applyFont="1" applyFill="1" applyBorder="1" applyAlignment="1" applyProtection="1">
      <alignment horizontal="center" vertical="center"/>
      <protection locked="0"/>
    </xf>
    <xf numFmtId="0" fontId="5" fillId="5" borderId="30" xfId="0" applyFont="1" applyFill="1" applyBorder="1" applyAlignment="1" applyProtection="1">
      <alignment horizontal="center" vertical="center"/>
      <protection locked="0"/>
    </xf>
    <xf numFmtId="0" fontId="4" fillId="6" borderId="62" xfId="0" applyFont="1" applyFill="1" applyBorder="1" applyAlignment="1" applyProtection="1">
      <alignment horizontal="center" vertical="center"/>
    </xf>
    <xf numFmtId="0" fontId="4" fillId="6" borderId="60" xfId="0" applyFont="1" applyFill="1" applyBorder="1" applyAlignment="1" applyProtection="1">
      <alignment horizontal="center" vertical="center"/>
    </xf>
    <xf numFmtId="0" fontId="4" fillId="6" borderId="63" xfId="0" applyFont="1" applyFill="1" applyBorder="1" applyAlignment="1" applyProtection="1">
      <alignment horizontal="center" vertical="center"/>
    </xf>
    <xf numFmtId="0" fontId="4" fillId="6" borderId="61" xfId="0" applyFont="1" applyFill="1" applyBorder="1" applyAlignment="1" applyProtection="1">
      <alignment horizontal="center" vertical="center"/>
    </xf>
    <xf numFmtId="0" fontId="4" fillId="6" borderId="58" xfId="0" applyFont="1" applyFill="1" applyBorder="1" applyAlignment="1" applyProtection="1">
      <alignment horizontal="center" vertical="center"/>
      <protection locked="0"/>
    </xf>
    <xf numFmtId="0" fontId="4" fillId="6" borderId="59" xfId="0" applyFont="1" applyFill="1" applyBorder="1" applyAlignment="1" applyProtection="1">
      <alignment horizontal="center" vertical="center"/>
      <protection locked="0"/>
    </xf>
    <xf numFmtId="165" fontId="8" fillId="6" borderId="60" xfId="2" applyNumberFormat="1" applyFont="1" applyFill="1" applyBorder="1" applyAlignment="1" applyProtection="1">
      <alignment horizontal="center" vertical="center"/>
      <protection locked="0"/>
    </xf>
    <xf numFmtId="165" fontId="8" fillId="6" borderId="60" xfId="0" applyNumberFormat="1" applyFont="1" applyFill="1" applyBorder="1" applyAlignment="1" applyProtection="1">
      <alignment horizontal="center" vertical="center"/>
      <protection locked="0"/>
    </xf>
    <xf numFmtId="0" fontId="0" fillId="0" borderId="30" xfId="0" applyBorder="1" applyAlignment="1" applyProtection="1">
      <alignment horizontal="left"/>
    </xf>
    <xf numFmtId="0" fontId="0" fillId="0" borderId="0" xfId="0" applyAlignment="1">
      <alignment horizontal="left"/>
    </xf>
    <xf numFmtId="0" fontId="12" fillId="6" borderId="30" xfId="0" applyFont="1" applyFill="1" applyBorder="1" applyAlignment="1">
      <alignment horizontal="left"/>
    </xf>
    <xf numFmtId="0" fontId="0" fillId="0" borderId="30" xfId="0" applyBorder="1" applyAlignment="1">
      <alignment horizontal="left"/>
    </xf>
    <xf numFmtId="0" fontId="0" fillId="0" borderId="30" xfId="0" applyBorder="1" applyAlignment="1" applyProtection="1">
      <alignment horizontal="left" wrapText="1"/>
    </xf>
    <xf numFmtId="0" fontId="0" fillId="0" borderId="30" xfId="0" applyBorder="1" applyAlignment="1">
      <alignment horizontal="left" wrapText="1"/>
    </xf>
    <xf numFmtId="0" fontId="0" fillId="0" borderId="30" xfId="0" applyFill="1" applyBorder="1" applyAlignment="1" applyProtection="1">
      <alignment horizontal="center" vertical="center"/>
      <protection locked="0"/>
    </xf>
    <xf numFmtId="0" fontId="16" fillId="4" borderId="28" xfId="0" applyFont="1" applyFill="1" applyBorder="1" applyAlignment="1" applyProtection="1">
      <alignment horizontal="center" vertical="center" wrapText="1"/>
    </xf>
    <xf numFmtId="0" fontId="16" fillId="4" borderId="29" xfId="0" applyFont="1" applyFill="1" applyBorder="1" applyAlignment="1" applyProtection="1">
      <alignment horizontal="center" vertical="center" wrapText="1"/>
    </xf>
    <xf numFmtId="0" fontId="16" fillId="4" borderId="7" xfId="0" applyFont="1" applyFill="1" applyBorder="1" applyAlignment="1" applyProtection="1">
      <alignment horizontal="center" vertical="center" wrapText="1"/>
    </xf>
    <xf numFmtId="0" fontId="16" fillId="4" borderId="43" xfId="0" applyFont="1" applyFill="1" applyBorder="1" applyAlignment="1" applyProtection="1">
      <alignment horizontal="center" vertical="center" wrapText="1"/>
    </xf>
    <xf numFmtId="0" fontId="4" fillId="0" borderId="46" xfId="0" applyFont="1" applyBorder="1" applyAlignment="1" applyProtection="1">
      <alignment horizontal="center" vertical="center"/>
    </xf>
    <xf numFmtId="0" fontId="16" fillId="4" borderId="57" xfId="0" applyFont="1" applyFill="1" applyBorder="1" applyAlignment="1" applyProtection="1">
      <alignment horizontal="center" vertical="center" wrapText="1"/>
    </xf>
    <xf numFmtId="0" fontId="16" fillId="4" borderId="46" xfId="0" applyFont="1" applyFill="1" applyBorder="1" applyAlignment="1" applyProtection="1">
      <alignment horizontal="left"/>
    </xf>
    <xf numFmtId="0" fontId="16" fillId="4" borderId="30" xfId="0" applyFont="1" applyFill="1" applyBorder="1" applyProtection="1"/>
    <xf numFmtId="0" fontId="12" fillId="3" borderId="38"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37" xfId="0" applyFont="1" applyFill="1" applyBorder="1" applyAlignment="1">
      <alignment horizontal="center" vertical="center"/>
    </xf>
    <xf numFmtId="0" fontId="12" fillId="4" borderId="30" xfId="0" applyFont="1" applyFill="1" applyBorder="1" applyAlignment="1" applyProtection="1">
      <alignment horizontal="center" vertical="center"/>
    </xf>
    <xf numFmtId="0" fontId="0" fillId="9" borderId="30" xfId="0" applyFill="1" applyBorder="1" applyAlignment="1">
      <alignment horizontal="center" vertical="center"/>
    </xf>
    <xf numFmtId="0" fontId="0" fillId="9" borderId="46" xfId="0" applyFill="1" applyBorder="1" applyAlignment="1">
      <alignment horizontal="center" vertical="center"/>
    </xf>
    <xf numFmtId="0" fontId="0" fillId="9" borderId="39" xfId="0" applyFill="1" applyBorder="1" applyAlignment="1">
      <alignment horizontal="center" vertical="center"/>
    </xf>
    <xf numFmtId="0" fontId="0" fillId="9" borderId="40" xfId="0" applyFill="1" applyBorder="1" applyAlignment="1">
      <alignment horizontal="center" vertical="center"/>
    </xf>
    <xf numFmtId="0" fontId="0" fillId="9" borderId="41" xfId="0" applyFill="1" applyBorder="1" applyAlignment="1">
      <alignment horizontal="center" vertical="center"/>
    </xf>
    <xf numFmtId="0" fontId="0" fillId="9" borderId="42" xfId="0" applyFill="1" applyBorder="1" applyAlignment="1">
      <alignment horizontal="center" vertical="center"/>
    </xf>
    <xf numFmtId="0" fontId="0" fillId="9" borderId="43" xfId="0" applyFill="1" applyBorder="1" applyAlignment="1">
      <alignment horizontal="center" vertical="center"/>
    </xf>
    <xf numFmtId="0" fontId="0" fillId="9" borderId="43" xfId="0" applyFill="1" applyBorder="1" applyAlignment="1">
      <alignment horizontal="center" vertical="center" wrapText="1"/>
    </xf>
    <xf numFmtId="0" fontId="0" fillId="9" borderId="47" xfId="0" applyFill="1" applyBorder="1" applyAlignment="1">
      <alignment horizontal="center" vertical="center"/>
    </xf>
    <xf numFmtId="0" fontId="0" fillId="9" borderId="30" xfId="0" applyFill="1" applyBorder="1" applyAlignment="1">
      <alignment horizontal="center" vertical="center" wrapText="1"/>
    </xf>
    <xf numFmtId="0" fontId="0" fillId="6" borderId="41" xfId="0" applyFill="1" applyBorder="1" applyAlignment="1">
      <alignment horizontal="center" vertical="center"/>
    </xf>
    <xf numFmtId="0" fontId="0" fillId="6" borderId="45" xfId="0" applyFill="1" applyBorder="1" applyAlignment="1">
      <alignment horizontal="center" vertical="center"/>
    </xf>
    <xf numFmtId="0" fontId="0" fillId="6" borderId="42" xfId="0" applyFill="1" applyBorder="1" applyAlignment="1">
      <alignment horizontal="center" vertical="center"/>
    </xf>
    <xf numFmtId="0" fontId="0" fillId="6" borderId="43" xfId="0" applyFill="1" applyBorder="1" applyAlignment="1">
      <alignment horizontal="center" vertical="center"/>
    </xf>
    <xf numFmtId="0" fontId="0" fillId="6" borderId="39" xfId="0" applyFill="1" applyBorder="1" applyAlignment="1">
      <alignment horizontal="center" vertical="center"/>
    </xf>
    <xf numFmtId="0" fontId="0" fillId="6" borderId="40" xfId="0" applyFill="1" applyBorder="1" applyAlignment="1">
      <alignment horizontal="center" vertical="center"/>
    </xf>
    <xf numFmtId="0" fontId="0" fillId="6" borderId="50" xfId="0" applyFill="1" applyBorder="1" applyAlignment="1">
      <alignment horizontal="center" vertical="center"/>
    </xf>
    <xf numFmtId="0" fontId="12" fillId="4" borderId="1" xfId="0" applyFont="1" applyFill="1" applyBorder="1" applyProtection="1"/>
    <xf numFmtId="0" fontId="12" fillId="4" borderId="1" xfId="0" applyFont="1" applyFill="1" applyBorder="1" applyAlignment="1" applyProtection="1">
      <alignment horizontal="center" vertical="center"/>
    </xf>
    <xf numFmtId="0" fontId="12" fillId="4" borderId="4" xfId="0" applyFont="1" applyFill="1" applyBorder="1" applyAlignment="1" applyProtection="1">
      <alignment horizontal="center" vertical="center"/>
    </xf>
    <xf numFmtId="0" fontId="12" fillId="4" borderId="2" xfId="0" applyFont="1" applyFill="1" applyBorder="1" applyAlignment="1" applyProtection="1">
      <alignment horizontal="center" vertical="center"/>
    </xf>
    <xf numFmtId="0" fontId="0" fillId="5" borderId="64" xfId="0" applyFill="1" applyBorder="1" applyAlignment="1" applyProtection="1">
      <alignment horizontal="center" vertical="center"/>
    </xf>
    <xf numFmtId="0" fontId="0" fillId="5" borderId="5" xfId="0" applyFill="1" applyBorder="1" applyAlignment="1" applyProtection="1">
      <alignment horizontal="center" vertical="center"/>
    </xf>
    <xf numFmtId="0" fontId="0" fillId="5" borderId="6" xfId="0" applyFill="1" applyBorder="1" applyAlignment="1" applyProtection="1">
      <alignment horizontal="center" vertical="center"/>
    </xf>
    <xf numFmtId="2" fontId="0" fillId="8" borderId="1" xfId="0" applyNumberFormat="1" applyFill="1" applyBorder="1" applyAlignment="1" applyProtection="1">
      <alignment horizontal="center" vertical="center"/>
    </xf>
    <xf numFmtId="0" fontId="16" fillId="4" borderId="1" xfId="0" applyFont="1" applyFill="1" applyBorder="1" applyAlignment="1" applyProtection="1">
      <alignment horizontal="center" vertical="center" wrapText="1"/>
    </xf>
    <xf numFmtId="0" fontId="18" fillId="6" borderId="23" xfId="0" applyFont="1" applyFill="1" applyBorder="1" applyAlignment="1" applyProtection="1">
      <alignment horizontal="center" vertical="center"/>
    </xf>
    <xf numFmtId="0" fontId="17" fillId="6" borderId="23" xfId="0" applyFont="1" applyFill="1" applyBorder="1" applyAlignment="1" applyProtection="1">
      <alignment horizontal="center" vertical="center"/>
    </xf>
    <xf numFmtId="0" fontId="8" fillId="5" borderId="23" xfId="0" applyFont="1" applyFill="1" applyBorder="1" applyAlignment="1" applyProtection="1">
      <alignment horizontal="center" vertical="center"/>
      <protection locked="0"/>
    </xf>
    <xf numFmtId="1" fontId="0" fillId="0" borderId="30" xfId="0" applyNumberFormat="1" applyFill="1" applyBorder="1" applyAlignment="1" applyProtection="1">
      <alignment horizontal="center" vertical="center"/>
    </xf>
    <xf numFmtId="2" fontId="8" fillId="6" borderId="23" xfId="0" applyNumberFormat="1" applyFont="1" applyFill="1" applyBorder="1" applyAlignment="1" applyProtection="1">
      <alignment horizontal="center" vertical="center"/>
    </xf>
    <xf numFmtId="0" fontId="14" fillId="5" borderId="23" xfId="0" applyFont="1" applyFill="1" applyBorder="1" applyAlignment="1" applyProtection="1">
      <alignment horizontal="center" vertical="center"/>
      <protection locked="0"/>
    </xf>
    <xf numFmtId="164" fontId="18" fillId="6" borderId="23" xfId="0" applyNumberFormat="1" applyFont="1" applyFill="1" applyBorder="1" applyAlignment="1" applyProtection="1">
      <alignment horizontal="center" vertical="center"/>
    </xf>
    <xf numFmtId="0" fontId="8" fillId="6" borderId="60" xfId="0" applyFont="1" applyFill="1" applyBorder="1" applyAlignment="1" applyProtection="1">
      <alignment horizontal="center" vertical="center"/>
      <protection locked="0"/>
    </xf>
    <xf numFmtId="0" fontId="8" fillId="6" borderId="61" xfId="0" applyFont="1" applyFill="1" applyBorder="1" applyAlignment="1" applyProtection="1">
      <alignment horizontal="center" vertical="center"/>
      <protection locked="0"/>
    </xf>
    <xf numFmtId="164" fontId="0" fillId="0" borderId="0" xfId="0" applyNumberFormat="1"/>
    <xf numFmtId="2" fontId="4" fillId="0" borderId="46" xfId="0" applyNumberFormat="1" applyFont="1" applyBorder="1" applyAlignment="1" applyProtection="1">
      <alignment horizontal="center" vertical="center"/>
    </xf>
    <xf numFmtId="0" fontId="0" fillId="10" borderId="0" xfId="0" applyFill="1"/>
    <xf numFmtId="0" fontId="0" fillId="10" borderId="0" xfId="0" applyFill="1" applyAlignment="1">
      <alignment horizontal="center" vertical="center"/>
    </xf>
    <xf numFmtId="0" fontId="0" fillId="10" borderId="0" xfId="0" applyFill="1" applyBorder="1" applyAlignment="1">
      <alignment horizontal="center" vertical="center"/>
    </xf>
    <xf numFmtId="0" fontId="0" fillId="10" borderId="0" xfId="0" applyFill="1" applyProtection="1"/>
    <xf numFmtId="0" fontId="9" fillId="10" borderId="0" xfId="0" applyFont="1" applyFill="1" applyProtection="1"/>
    <xf numFmtId="0" fontId="16" fillId="4" borderId="46" xfId="0" applyFont="1" applyFill="1" applyBorder="1" applyAlignment="1" applyProtection="1">
      <alignment horizontal="left" vertical="center" wrapText="1"/>
    </xf>
    <xf numFmtId="0" fontId="12" fillId="6" borderId="1" xfId="0" applyFont="1" applyFill="1" applyBorder="1" applyAlignment="1">
      <alignment horizontal="left"/>
    </xf>
    <xf numFmtId="0" fontId="0" fillId="0" borderId="1" xfId="0" applyBorder="1" applyAlignment="1">
      <alignment horizontal="left"/>
    </xf>
    <xf numFmtId="0" fontId="0" fillId="0" borderId="46" xfId="0" applyBorder="1" applyAlignment="1">
      <alignment horizontal="left"/>
    </xf>
    <xf numFmtId="0" fontId="1" fillId="0" borderId="30" xfId="0" applyFont="1" applyBorder="1" applyAlignment="1">
      <alignment horizontal="left"/>
    </xf>
    <xf numFmtId="0" fontId="1" fillId="0" borderId="46" xfId="0" applyFont="1" applyBorder="1" applyAlignment="1">
      <alignment horizontal="left"/>
    </xf>
    <xf numFmtId="0" fontId="1" fillId="0" borderId="1" xfId="0" applyFont="1" applyBorder="1" applyAlignment="1">
      <alignment horizontal="left"/>
    </xf>
    <xf numFmtId="0" fontId="1" fillId="10" borderId="43" xfId="0" applyFont="1" applyFill="1" applyBorder="1" applyAlignment="1">
      <alignment horizontal="left"/>
    </xf>
    <xf numFmtId="0" fontId="0" fillId="10" borderId="43" xfId="0" applyFill="1" applyBorder="1" applyAlignment="1">
      <alignment horizontal="left"/>
    </xf>
    <xf numFmtId="0" fontId="0" fillId="0" borderId="43" xfId="0" applyBorder="1" applyAlignment="1">
      <alignment horizontal="left"/>
    </xf>
    <xf numFmtId="0" fontId="0" fillId="0" borderId="1" xfId="0" applyBorder="1" applyAlignment="1">
      <alignment horizontal="left" wrapText="1"/>
    </xf>
    <xf numFmtId="0" fontId="0" fillId="0" borderId="68" xfId="0" applyBorder="1" applyAlignment="1" applyProtection="1">
      <alignment horizontal="left"/>
    </xf>
    <xf numFmtId="0" fontId="0" fillId="0" borderId="43" xfId="0" applyBorder="1" applyAlignment="1" applyProtection="1">
      <alignment horizontal="left"/>
    </xf>
    <xf numFmtId="0" fontId="0" fillId="0" borderId="1" xfId="0" applyBorder="1"/>
    <xf numFmtId="0" fontId="1" fillId="0" borderId="68" xfId="0" applyFont="1" applyBorder="1" applyAlignment="1" applyProtection="1">
      <alignment horizontal="center"/>
    </xf>
    <xf numFmtId="0" fontId="1" fillId="0" borderId="69" xfId="0" applyFont="1" applyBorder="1" applyAlignment="1" applyProtection="1">
      <alignment horizontal="center"/>
    </xf>
    <xf numFmtId="0" fontId="1" fillId="0" borderId="56" xfId="0" applyFont="1" applyBorder="1" applyAlignment="1" applyProtection="1">
      <alignment horizontal="center"/>
    </xf>
    <xf numFmtId="0" fontId="1" fillId="0" borderId="68" xfId="0" applyFont="1" applyBorder="1" applyAlignment="1" applyProtection="1">
      <alignment horizontal="center"/>
      <protection locked="0"/>
    </xf>
    <xf numFmtId="0" fontId="1" fillId="0" borderId="69" xfId="0" applyFont="1" applyBorder="1" applyAlignment="1" applyProtection="1">
      <alignment horizontal="center"/>
      <protection locked="0"/>
    </xf>
    <xf numFmtId="0" fontId="1" fillId="0" borderId="56" xfId="0" applyFont="1" applyBorder="1" applyAlignment="1" applyProtection="1">
      <alignment horizontal="center"/>
      <protection locked="0"/>
    </xf>
    <xf numFmtId="0" fontId="1" fillId="0" borderId="30" xfId="0" applyFont="1" applyBorder="1" applyAlignment="1" applyProtection="1">
      <alignment horizontal="center"/>
      <protection locked="0"/>
    </xf>
    <xf numFmtId="0" fontId="1" fillId="0" borderId="30" xfId="0" applyFont="1" applyBorder="1" applyAlignment="1" applyProtection="1">
      <alignment horizontal="center"/>
    </xf>
    <xf numFmtId="0" fontId="19" fillId="4" borderId="54" xfId="0" applyFont="1" applyFill="1" applyBorder="1" applyAlignment="1" applyProtection="1">
      <alignment horizontal="center"/>
    </xf>
    <xf numFmtId="0" fontId="19" fillId="4" borderId="31" xfId="0" applyFont="1" applyFill="1" applyBorder="1" applyAlignment="1" applyProtection="1">
      <alignment horizontal="center"/>
    </xf>
    <xf numFmtId="0" fontId="19" fillId="4" borderId="55" xfId="0" applyFont="1" applyFill="1" applyBorder="1" applyAlignment="1" applyProtection="1">
      <alignment horizontal="center"/>
    </xf>
    <xf numFmtId="0" fontId="19" fillId="4" borderId="32" xfId="0" applyFont="1" applyFill="1" applyBorder="1" applyAlignment="1" applyProtection="1">
      <alignment horizontal="center"/>
    </xf>
    <xf numFmtId="0" fontId="0" fillId="0" borderId="0" xfId="0" applyBorder="1" applyAlignment="1" applyProtection="1">
      <alignment horizontal="left" vertical="center"/>
      <protection locked="0"/>
    </xf>
    <xf numFmtId="2" fontId="2" fillId="0" borderId="0" xfId="0" applyNumberFormat="1" applyFont="1" applyFill="1" applyBorder="1" applyAlignment="1" applyProtection="1">
      <alignment horizontal="left"/>
      <protection locked="0"/>
    </xf>
    <xf numFmtId="2" fontId="2" fillId="0" borderId="0" xfId="0" applyNumberFormat="1" applyFont="1" applyFill="1" applyBorder="1" applyAlignment="1" applyProtection="1">
      <alignment horizontal="left" wrapText="1"/>
      <protection locked="0"/>
    </xf>
    <xf numFmtId="0" fontId="0" fillId="0" borderId="7" xfId="0" applyBorder="1" applyAlignment="1" applyProtection="1">
      <alignment horizontal="center"/>
      <protection locked="0"/>
    </xf>
    <xf numFmtId="2" fontId="16" fillId="4" borderId="65" xfId="0" applyNumberFormat="1" applyFont="1" applyFill="1" applyBorder="1" applyAlignment="1" applyProtection="1">
      <alignment horizontal="center" vertical="center"/>
    </xf>
    <xf numFmtId="2" fontId="16" fillId="4" borderId="66" xfId="0" applyNumberFormat="1" applyFont="1" applyFill="1" applyBorder="1" applyAlignment="1" applyProtection="1">
      <alignment horizontal="center" vertical="center"/>
    </xf>
    <xf numFmtId="2" fontId="16" fillId="6" borderId="65" xfId="0" applyNumberFormat="1" applyFont="1" applyFill="1" applyBorder="1" applyAlignment="1" applyProtection="1">
      <alignment horizontal="center"/>
      <protection locked="0"/>
    </xf>
    <xf numFmtId="2" fontId="16" fillId="6" borderId="66" xfId="0" applyNumberFormat="1" applyFont="1" applyFill="1" applyBorder="1" applyAlignment="1" applyProtection="1">
      <alignment horizontal="center"/>
      <protection locked="0"/>
    </xf>
    <xf numFmtId="2" fontId="16" fillId="6" borderId="67" xfId="0" applyNumberFormat="1" applyFont="1" applyFill="1" applyBorder="1" applyAlignment="1" applyProtection="1">
      <alignment horizontal="center"/>
      <protection locked="0"/>
    </xf>
    <xf numFmtId="0" fontId="19" fillId="4" borderId="30" xfId="0" applyFont="1" applyFill="1" applyBorder="1" applyAlignment="1" applyProtection="1">
      <alignment horizontal="center" vertical="center"/>
    </xf>
    <xf numFmtId="0" fontId="20" fillId="0" borderId="30" xfId="0" applyFont="1" applyFill="1" applyBorder="1" applyAlignment="1" applyProtection="1">
      <alignment horizontal="center" vertical="center"/>
    </xf>
    <xf numFmtId="0" fontId="16" fillId="4" borderId="2" xfId="0" applyFont="1" applyFill="1" applyBorder="1" applyAlignment="1" applyProtection="1">
      <alignment horizontal="center" vertical="center"/>
    </xf>
    <xf numFmtId="0" fontId="16" fillId="4" borderId="3" xfId="0" applyFont="1" applyFill="1" applyBorder="1" applyAlignment="1" applyProtection="1">
      <alignment horizontal="center" vertical="center"/>
    </xf>
    <xf numFmtId="0" fontId="16" fillId="4" borderId="4" xfId="0" applyFont="1" applyFill="1" applyBorder="1" applyAlignment="1" applyProtection="1">
      <alignment horizontal="center" vertical="center"/>
    </xf>
    <xf numFmtId="0" fontId="1" fillId="0" borderId="1" xfId="0" applyFont="1" applyBorder="1" applyAlignment="1" applyProtection="1">
      <alignment horizontal="left" vertical="center" wrapText="1"/>
    </xf>
    <xf numFmtId="0" fontId="0" fillId="0" borderId="1" xfId="0" applyBorder="1" applyAlignment="1" applyProtection="1">
      <alignment horizontal="left" vertical="center" wrapText="1"/>
    </xf>
    <xf numFmtId="0" fontId="1" fillId="0" borderId="2"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1" fillId="0" borderId="4" xfId="0" applyFont="1" applyBorder="1" applyAlignment="1" applyProtection="1">
      <alignment horizontal="left" vertical="center" wrapText="1"/>
    </xf>
    <xf numFmtId="0" fontId="10"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0" fillId="0" borderId="70" xfId="0" applyFill="1" applyBorder="1" applyAlignment="1" applyProtection="1">
      <alignment horizontal="left" vertical="top"/>
      <protection locked="0"/>
    </xf>
    <xf numFmtId="0" fontId="0" fillId="0" borderId="31" xfId="0" applyFill="1" applyBorder="1" applyAlignment="1" applyProtection="1">
      <alignment horizontal="left" vertical="top"/>
      <protection locked="0"/>
    </xf>
    <xf numFmtId="0" fontId="0" fillId="0" borderId="32" xfId="0" applyFill="1" applyBorder="1" applyAlignment="1" applyProtection="1">
      <alignment horizontal="left" vertical="top"/>
      <protection locked="0"/>
    </xf>
    <xf numFmtId="0" fontId="0" fillId="0" borderId="71" xfId="0"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0" fontId="0" fillId="0" borderId="72" xfId="0" applyFill="1" applyBorder="1" applyAlignment="1" applyProtection="1">
      <alignment horizontal="left" vertical="top"/>
      <protection locked="0"/>
    </xf>
    <xf numFmtId="0" fontId="0" fillId="0" borderId="73" xfId="0" applyFill="1" applyBorder="1" applyAlignment="1" applyProtection="1">
      <alignment horizontal="left" vertical="top"/>
      <protection locked="0"/>
    </xf>
    <xf numFmtId="0" fontId="0" fillId="0" borderId="74" xfId="0" applyFill="1" applyBorder="1" applyAlignment="1" applyProtection="1">
      <alignment horizontal="left" vertical="top"/>
      <protection locked="0"/>
    </xf>
    <xf numFmtId="0" fontId="0" fillId="0" borderId="75" xfId="0" applyFill="1" applyBorder="1" applyAlignment="1" applyProtection="1">
      <alignment horizontal="left" vertical="top"/>
      <protection locked="0"/>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Font="1" applyBorder="1" applyAlignment="1" applyProtection="1">
      <alignment horizontal="left" vertical="center" wrapText="1"/>
    </xf>
    <xf numFmtId="0" fontId="0" fillId="0" borderId="3" xfId="0" applyFont="1" applyBorder="1" applyAlignment="1" applyProtection="1">
      <alignment horizontal="left" vertical="center" wrapText="1"/>
    </xf>
    <xf numFmtId="0" fontId="0" fillId="0" borderId="4" xfId="0" applyFont="1" applyBorder="1" applyAlignment="1" applyProtection="1">
      <alignment horizontal="left" vertical="center" wrapText="1"/>
    </xf>
    <xf numFmtId="0" fontId="15" fillId="6" borderId="33" xfId="0" applyFont="1" applyFill="1" applyBorder="1" applyAlignment="1">
      <alignment horizontal="center" vertical="center"/>
    </xf>
    <xf numFmtId="0" fontId="15" fillId="6" borderId="34" xfId="0" applyFont="1" applyFill="1" applyBorder="1" applyAlignment="1">
      <alignment horizontal="center" vertical="center"/>
    </xf>
    <xf numFmtId="0" fontId="15" fillId="6" borderId="35" xfId="0" applyFont="1" applyFill="1" applyBorder="1" applyAlignment="1">
      <alignment horizontal="center" vertical="center"/>
    </xf>
    <xf numFmtId="0" fontId="15" fillId="6" borderId="48" xfId="0" applyFont="1" applyFill="1" applyBorder="1" applyAlignment="1">
      <alignment horizontal="center" vertical="center"/>
    </xf>
    <xf numFmtId="0" fontId="15" fillId="6" borderId="44" xfId="0" applyFont="1" applyFill="1" applyBorder="1" applyAlignment="1">
      <alignment horizontal="center" vertical="center"/>
    </xf>
    <xf numFmtId="0" fontId="15" fillId="6" borderId="49" xfId="0" applyFont="1" applyFill="1" applyBorder="1" applyAlignment="1">
      <alignment horizontal="center" vertical="center"/>
    </xf>
    <xf numFmtId="0" fontId="15" fillId="6" borderId="51" xfId="0" applyFont="1" applyFill="1" applyBorder="1" applyAlignment="1">
      <alignment horizontal="center" vertical="center"/>
    </xf>
    <xf numFmtId="0" fontId="15" fillId="6" borderId="52" xfId="0" applyFont="1" applyFill="1" applyBorder="1" applyAlignment="1">
      <alignment horizontal="center" vertical="center"/>
    </xf>
    <xf numFmtId="0" fontId="15" fillId="6" borderId="53" xfId="0" applyFont="1" applyFill="1" applyBorder="1" applyAlignment="1">
      <alignment horizontal="center" vertical="center"/>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12" fillId="4" borderId="17" xfId="0" applyFont="1" applyFill="1" applyBorder="1" applyAlignment="1">
      <alignment horizontal="center" vertical="center"/>
    </xf>
    <xf numFmtId="0" fontId="12" fillId="4" borderId="18" xfId="0" applyFont="1" applyFill="1" applyBorder="1" applyAlignment="1">
      <alignment horizontal="center" vertical="center"/>
    </xf>
    <xf numFmtId="164" fontId="12" fillId="6" borderId="17" xfId="0" applyNumberFormat="1" applyFont="1" applyFill="1" applyBorder="1" applyAlignment="1">
      <alignment horizontal="center" vertical="center"/>
    </xf>
    <xf numFmtId="164" fontId="12" fillId="6" borderId="18" xfId="0" applyNumberFormat="1" applyFont="1" applyFill="1" applyBorder="1" applyAlignment="1">
      <alignment horizontal="center" vertical="center"/>
    </xf>
    <xf numFmtId="0" fontId="12" fillId="4" borderId="19" xfId="0" applyFont="1" applyFill="1" applyBorder="1" applyAlignment="1">
      <alignment horizontal="center" vertical="center"/>
    </xf>
    <xf numFmtId="0" fontId="12" fillId="4" borderId="20"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166" fontId="12" fillId="6" borderId="17" xfId="0" applyNumberFormat="1" applyFont="1" applyFill="1" applyBorder="1" applyAlignment="1">
      <alignment horizontal="center" vertical="center"/>
    </xf>
    <xf numFmtId="166" fontId="12" fillId="6" borderId="18" xfId="0" applyNumberFormat="1" applyFont="1" applyFill="1" applyBorder="1" applyAlignment="1">
      <alignment horizontal="center" vertical="center"/>
    </xf>
    <xf numFmtId="0" fontId="12" fillId="4" borderId="2" xfId="0" applyFont="1" applyFill="1" applyBorder="1" applyAlignment="1" applyProtection="1">
      <alignment horizontal="center"/>
    </xf>
    <xf numFmtId="0" fontId="12" fillId="4" borderId="3" xfId="0" applyFont="1" applyFill="1" applyBorder="1" applyAlignment="1" applyProtection="1">
      <alignment horizontal="center"/>
    </xf>
    <xf numFmtId="0" fontId="12" fillId="4" borderId="4" xfId="0" applyFont="1" applyFill="1" applyBorder="1" applyAlignment="1" applyProtection="1">
      <alignment horizontal="center"/>
    </xf>
  </cellXfs>
  <cellStyles count="3">
    <cellStyle name="Hipervínculo" xfId="1" builtinId="8"/>
    <cellStyle name="Normal" xfId="0" builtinId="0"/>
    <cellStyle name="Normal 8" xfId="2"/>
  </cellStyles>
  <dxfs count="9">
    <dxf>
      <font>
        <color rgb="FF9C0006"/>
      </font>
      <fill>
        <patternFill>
          <bgColor rgb="FFFFC7CE"/>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6161"/>
      <color rgb="FFFF2F2F"/>
      <color rgb="FF6699FF"/>
      <color rgb="FF3366CC"/>
      <color rgb="FF0066CC"/>
      <color rgb="FF0033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9</xdr:col>
      <xdr:colOff>476440</xdr:colOff>
      <xdr:row>0</xdr:row>
      <xdr:rowOff>0</xdr:rowOff>
    </xdr:from>
    <xdr:to>
      <xdr:col>14</xdr:col>
      <xdr:colOff>233893</xdr:colOff>
      <xdr:row>3</xdr:row>
      <xdr:rowOff>171449</xdr:rowOff>
    </xdr:to>
    <xdr:pic>
      <xdr:nvPicPr>
        <xdr:cNvPr id="2" name="Imagen 1" descr="Resultado de imagen de logo sysco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0840" y="0"/>
          <a:ext cx="3971736" cy="742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xdr:colOff>
      <xdr:row>0</xdr:row>
      <xdr:rowOff>0</xdr:rowOff>
    </xdr:from>
    <xdr:to>
      <xdr:col>5</xdr:col>
      <xdr:colOff>647700</xdr:colOff>
      <xdr:row>4</xdr:row>
      <xdr:rowOff>149730</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4250" t="33871" r="14000" b="33871"/>
        <a:stretch/>
      </xdr:blipFill>
      <xdr:spPr>
        <a:xfrm>
          <a:off x="781050" y="0"/>
          <a:ext cx="3438525" cy="911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276225</xdr:colOff>
      <xdr:row>0</xdr:row>
      <xdr:rowOff>114300</xdr:rowOff>
    </xdr:from>
    <xdr:to>
      <xdr:col>1</xdr:col>
      <xdr:colOff>628650</xdr:colOff>
      <xdr:row>4</xdr:row>
      <xdr:rowOff>142875</xdr:rowOff>
    </xdr:to>
    <xdr:pic>
      <xdr:nvPicPr>
        <xdr:cNvPr id="2" name="3 Imagen" descr="ASDC picture/li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4300"/>
          <a:ext cx="1581150"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476250</xdr:colOff>
      <xdr:row>0</xdr:row>
      <xdr:rowOff>9525</xdr:rowOff>
    </xdr:from>
    <xdr:to>
      <xdr:col>13</xdr:col>
      <xdr:colOff>666750</xdr:colOff>
      <xdr:row>4</xdr:row>
      <xdr:rowOff>114300</xdr:rowOff>
    </xdr:to>
    <xdr:pic>
      <xdr:nvPicPr>
        <xdr:cNvPr id="3" name="2 Imagen" descr="NASA log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86975" y="9525"/>
          <a:ext cx="952500"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xdr:row>
      <xdr:rowOff>0</xdr:rowOff>
    </xdr:from>
    <xdr:to>
      <xdr:col>13</xdr:col>
      <xdr:colOff>304800</xdr:colOff>
      <xdr:row>4</xdr:row>
      <xdr:rowOff>161925</xdr:rowOff>
    </xdr:to>
    <xdr:sp macro="" textlink="">
      <xdr:nvSpPr>
        <xdr:cNvPr id="4" name="AutoShape 1" descr="NASA logo"/>
        <xdr:cNvSpPr>
          <a:spLocks noChangeAspect="1" noChangeArrowheads="1"/>
        </xdr:cNvSpPr>
      </xdr:nvSpPr>
      <xdr:spPr bwMode="auto">
        <a:xfrm>
          <a:off x="10296525" y="571500"/>
          <a:ext cx="304800" cy="352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topLeftCell="A4" zoomScaleNormal="100" workbookViewId="0">
      <selection activeCell="J9" sqref="J9:N9"/>
    </sheetView>
  </sheetViews>
  <sheetFormatPr baseColWidth="10" defaultRowHeight="15" x14ac:dyDescent="0.25"/>
  <cols>
    <col min="1" max="1" width="3.42578125" customWidth="1"/>
    <col min="2" max="2" width="6.5703125" customWidth="1"/>
    <col min="3" max="3" width="20.5703125" customWidth="1"/>
    <col min="5" max="5" width="11.5703125" customWidth="1"/>
    <col min="6" max="7" width="10" customWidth="1"/>
    <col min="8" max="8" width="3.140625" customWidth="1"/>
    <col min="9" max="9" width="3.7109375" customWidth="1"/>
    <col min="10" max="10" width="11.140625" customWidth="1"/>
    <col min="12" max="12" width="10.7109375" customWidth="1"/>
    <col min="14" max="14" width="18.5703125" customWidth="1"/>
    <col min="15" max="15" width="17.85546875" customWidth="1"/>
    <col min="18" max="18" width="25.7109375" customWidth="1"/>
    <col min="19" max="19" width="10.28515625" hidden="1" customWidth="1"/>
    <col min="20" max="20" width="11.42578125" hidden="1" customWidth="1"/>
    <col min="21" max="22" width="11.42578125" customWidth="1"/>
  </cols>
  <sheetData>
    <row r="1" spans="1:20" x14ac:dyDescent="0.25">
      <c r="A1" s="31"/>
      <c r="B1" s="31"/>
      <c r="C1" s="31"/>
      <c r="D1" s="31"/>
      <c r="E1" s="31"/>
      <c r="F1" s="31"/>
      <c r="G1" s="31"/>
      <c r="H1" s="31"/>
      <c r="I1" s="31"/>
      <c r="J1" s="31"/>
      <c r="K1" s="31"/>
      <c r="L1" s="31"/>
      <c r="M1" s="31"/>
      <c r="N1" s="31"/>
      <c r="O1" s="31"/>
    </row>
    <row r="2" spans="1:20" x14ac:dyDescent="0.25">
      <c r="A2" s="31"/>
      <c r="B2" s="31"/>
      <c r="C2" s="31"/>
      <c r="D2" s="31"/>
      <c r="E2" s="31"/>
      <c r="F2" s="31"/>
      <c r="G2" s="31"/>
      <c r="H2" s="31"/>
      <c r="I2" s="31"/>
      <c r="J2" s="31"/>
      <c r="K2" s="31"/>
      <c r="L2" s="31"/>
      <c r="M2" s="31"/>
      <c r="N2" s="31"/>
      <c r="O2" s="31"/>
    </row>
    <row r="3" spans="1:20" x14ac:dyDescent="0.25">
      <c r="A3" s="31"/>
      <c r="B3" s="137"/>
      <c r="C3" s="137"/>
      <c r="D3" s="137"/>
      <c r="E3" s="137"/>
      <c r="F3" s="137"/>
      <c r="G3" s="137"/>
      <c r="H3" s="32"/>
      <c r="I3" s="31"/>
      <c r="J3" s="31"/>
      <c r="K3" s="31" t="s">
        <v>0</v>
      </c>
      <c r="L3" s="31"/>
      <c r="M3" s="31"/>
      <c r="N3" s="31"/>
      <c r="O3" s="31"/>
    </row>
    <row r="4" spans="1:20" x14ac:dyDescent="0.25">
      <c r="A4" s="31"/>
      <c r="B4" s="138"/>
      <c r="C4" s="138"/>
      <c r="D4" s="138"/>
      <c r="E4" s="138"/>
      <c r="F4" s="138"/>
      <c r="G4" s="138"/>
      <c r="H4" s="33"/>
      <c r="I4" s="31"/>
      <c r="J4" s="34"/>
      <c r="K4" s="4"/>
      <c r="L4" s="4"/>
      <c r="M4" s="4"/>
      <c r="N4" s="4"/>
      <c r="O4" s="5"/>
      <c r="P4" s="2"/>
    </row>
    <row r="5" spans="1:20" ht="15.75" thickBot="1" x14ac:dyDescent="0.3">
      <c r="A5" s="31"/>
      <c r="B5" s="139"/>
      <c r="C5" s="139"/>
      <c r="D5" s="139"/>
      <c r="E5" s="139"/>
      <c r="F5" s="139"/>
      <c r="G5" s="139"/>
      <c r="H5" s="35"/>
      <c r="I5" s="31"/>
      <c r="J5" s="6"/>
      <c r="K5" s="4"/>
      <c r="L5" s="31"/>
      <c r="M5" s="31"/>
      <c r="N5" s="31"/>
      <c r="O5" s="33"/>
      <c r="P5" s="1"/>
    </row>
    <row r="6" spans="1:20" ht="15.75" thickBot="1" x14ac:dyDescent="0.3">
      <c r="A6" s="3"/>
      <c r="B6" s="141" t="s">
        <v>171</v>
      </c>
      <c r="C6" s="142"/>
      <c r="D6" s="142"/>
      <c r="E6" s="143" t="s">
        <v>27</v>
      </c>
      <c r="F6" s="144"/>
      <c r="G6" s="145"/>
      <c r="H6" s="30"/>
      <c r="I6" s="3"/>
      <c r="J6" s="148" t="s">
        <v>43</v>
      </c>
      <c r="K6" s="149"/>
      <c r="L6" s="149"/>
      <c r="M6" s="149"/>
      <c r="N6" s="149"/>
      <c r="O6" s="149"/>
      <c r="P6" s="150"/>
    </row>
    <row r="7" spans="1:20" ht="22.5" customHeight="1" x14ac:dyDescent="0.25">
      <c r="A7" s="3"/>
      <c r="H7" s="9"/>
      <c r="I7" s="3"/>
      <c r="J7" s="111" t="s">
        <v>47</v>
      </c>
      <c r="K7" s="111" t="s">
        <v>48</v>
      </c>
      <c r="L7" s="111" t="s">
        <v>174</v>
      </c>
      <c r="M7" s="111" t="s">
        <v>44</v>
      </c>
      <c r="N7" s="111" t="s">
        <v>45</v>
      </c>
      <c r="O7" s="111" t="s">
        <v>46</v>
      </c>
      <c r="P7" s="111" t="s">
        <v>175</v>
      </c>
      <c r="S7" t="s">
        <v>150</v>
      </c>
      <c r="T7">
        <f>_xlfn.IFNA(VLOOKUP(N11,Dts!D2:F16,3,FALSE),0)</f>
        <v>0</v>
      </c>
    </row>
    <row r="8" spans="1:20" ht="24" customHeight="1" x14ac:dyDescent="0.25">
      <c r="A8" s="3"/>
      <c r="B8" s="133" t="s">
        <v>1</v>
      </c>
      <c r="C8" s="134"/>
      <c r="D8" s="135"/>
      <c r="E8" s="135"/>
      <c r="F8" s="135"/>
      <c r="G8" s="136"/>
      <c r="H8" s="8"/>
      <c r="I8" s="3"/>
      <c r="J8" s="101">
        <f>IF(L8&gt;0,G25*1.2/O8/L8,0)</f>
        <v>0</v>
      </c>
      <c r="K8" s="101">
        <f>IF(M8&gt;0,((G25*1.25*1.2*(N8+1)/12)/M8),0)</f>
        <v>0</v>
      </c>
      <c r="L8" s="95">
        <f>_xlfn.IFNA(VLOOKUP(N11,Dts!D2:E13,2,FALSE),0)</f>
        <v>0</v>
      </c>
      <c r="M8" s="96">
        <f>_xlfn.IFNA(VLOOKUP(N13,Dts!H2:I13,2,FALSE),0)</f>
        <v>0</v>
      </c>
      <c r="N8" s="97">
        <v>0</v>
      </c>
      <c r="O8" s="99">
        <f>_xlfn.IFNA(VLOOKUP(E6,'INCIDENCIA SOLAR'!A8:N40,13,FALSE),"N/A")</f>
        <v>4.58</v>
      </c>
      <c r="P8" s="97">
        <v>0</v>
      </c>
      <c r="S8" t="s">
        <v>151</v>
      </c>
      <c r="T8">
        <f>T7*J8</f>
        <v>0</v>
      </c>
    </row>
    <row r="9" spans="1:20" ht="24" x14ac:dyDescent="0.25">
      <c r="A9" s="3"/>
      <c r="B9" s="62" t="s">
        <v>155</v>
      </c>
      <c r="C9" s="60" t="s">
        <v>2</v>
      </c>
      <c r="D9" s="57" t="s">
        <v>3</v>
      </c>
      <c r="E9" s="58" t="s">
        <v>4</v>
      </c>
      <c r="F9" s="59" t="s">
        <v>5</v>
      </c>
      <c r="G9" s="60" t="s">
        <v>6</v>
      </c>
      <c r="H9" s="7"/>
      <c r="I9" s="3"/>
      <c r="J9" s="140"/>
      <c r="K9" s="140"/>
      <c r="L9" s="140"/>
      <c r="M9" s="140"/>
      <c r="N9" s="140"/>
      <c r="O9" s="10"/>
      <c r="S9" t="s">
        <v>152</v>
      </c>
      <c r="T9" s="104">
        <f>(IF(I12&gt;0.5,IF(T8&lt;F26,F26,T8)*1.2/I12,0))</f>
        <v>0</v>
      </c>
    </row>
    <row r="10" spans="1:20" ht="15.75" x14ac:dyDescent="0.25">
      <c r="A10" s="3"/>
      <c r="B10" s="46"/>
      <c r="C10" s="48"/>
      <c r="D10" s="40"/>
      <c r="E10" s="41"/>
      <c r="F10" s="42">
        <f>B10*D10</f>
        <v>0</v>
      </c>
      <c r="G10" s="43">
        <f>B10*D10*E10</f>
        <v>0</v>
      </c>
      <c r="H10" s="7"/>
      <c r="I10" s="68" t="s">
        <v>156</v>
      </c>
      <c r="J10" s="146" t="s">
        <v>173</v>
      </c>
      <c r="K10" s="146"/>
      <c r="L10" s="146"/>
      <c r="M10" s="146"/>
      <c r="N10" s="146"/>
      <c r="O10" s="146"/>
      <c r="P10" s="146"/>
      <c r="Q10" s="146"/>
      <c r="R10" s="146"/>
    </row>
    <row r="11" spans="1:20" x14ac:dyDescent="0.25">
      <c r="A11" s="3"/>
      <c r="B11" s="46"/>
      <c r="C11" s="49"/>
      <c r="D11" s="40"/>
      <c r="E11" s="41"/>
      <c r="F11" s="42">
        <f>B11*D11</f>
        <v>0</v>
      </c>
      <c r="G11" s="43">
        <f>B11*D11*E11</f>
        <v>0</v>
      </c>
      <c r="H11" s="7"/>
      <c r="I11" s="98">
        <f>J8</f>
        <v>0</v>
      </c>
      <c r="J11" s="147" t="s">
        <v>56</v>
      </c>
      <c r="K11" s="147"/>
      <c r="L11" s="147"/>
      <c r="M11" s="147"/>
      <c r="N11" s="131" t="s">
        <v>55</v>
      </c>
      <c r="O11" s="129"/>
      <c r="P11" s="129"/>
      <c r="Q11" s="129"/>
      <c r="R11" s="130"/>
      <c r="S11" t="str">
        <f>IF(P8=12,Dts!$D$2:$D$6,IF(P8=24,Dts!D2:D13,IF(P8=48,Dts!D2:D13,Dts!D14)))</f>
        <v>Voltaje No Valido</v>
      </c>
    </row>
    <row r="12" spans="1:20" x14ac:dyDescent="0.25">
      <c r="A12" s="3"/>
      <c r="B12" s="46"/>
      <c r="C12" s="49"/>
      <c r="D12" s="40"/>
      <c r="E12" s="41"/>
      <c r="F12" s="42">
        <f>B12*D12</f>
        <v>0</v>
      </c>
      <c r="G12" s="43">
        <f>B12*D12*E12</f>
        <v>0</v>
      </c>
      <c r="H12" s="7"/>
      <c r="I12" s="56">
        <v>0</v>
      </c>
      <c r="J12" s="132" t="s">
        <v>83</v>
      </c>
      <c r="K12" s="132"/>
      <c r="L12" s="132"/>
      <c r="M12" s="132"/>
      <c r="N12" s="131" t="s">
        <v>55</v>
      </c>
      <c r="O12" s="131"/>
      <c r="P12" s="131"/>
      <c r="Q12" s="131"/>
      <c r="R12" s="131"/>
      <c r="S12" t="str">
        <f>IF(I12=0,S24,IF(T9&lt;5,Dts!$B$2,(IF(T9&lt;10,Dts!$B$3:$B$15,(IF(T9&lt;15,Dts!$B$14:$B$31,(IF(T9&lt;20,Dts!$B$16:$B$31,(IF(T9&lt;31,Dts!$B$32:$B$41,(IF(T9&lt;41,Dts!B42:B50,(IF(T9&lt;46,Dts!B48:B52,(IF(T9&lt;60,Dts!B48:B50,Dts!B53))))))))))))))))</f>
        <v>Ingrese Cantidad de Controlador</v>
      </c>
    </row>
    <row r="13" spans="1:20" x14ac:dyDescent="0.25">
      <c r="A13" s="3"/>
      <c r="B13" s="46"/>
      <c r="C13" s="49"/>
      <c r="D13" s="40"/>
      <c r="E13" s="41"/>
      <c r="F13" s="42">
        <f>B13*D13</f>
        <v>0</v>
      </c>
      <c r="G13" s="43">
        <f>B13*D13*E13</f>
        <v>0</v>
      </c>
      <c r="H13" s="7"/>
      <c r="I13" s="98">
        <f>K8</f>
        <v>0</v>
      </c>
      <c r="J13" s="132" t="s">
        <v>51</v>
      </c>
      <c r="K13" s="132"/>
      <c r="L13" s="132"/>
      <c r="M13" s="132"/>
      <c r="N13" s="131" t="s">
        <v>55</v>
      </c>
      <c r="O13" s="131"/>
      <c r="P13" s="131"/>
      <c r="Q13" s="131"/>
      <c r="R13" s="131"/>
    </row>
    <row r="14" spans="1:20" x14ac:dyDescent="0.25">
      <c r="A14" s="3"/>
      <c r="B14" s="46"/>
      <c r="C14" s="102"/>
      <c r="D14" s="40"/>
      <c r="E14" s="41"/>
      <c r="F14" s="42">
        <f t="shared" ref="F14:F24" si="0">B14*D14</f>
        <v>0</v>
      </c>
      <c r="G14" s="43">
        <f t="shared" ref="G14:G24" si="1">B14*D14*E14</f>
        <v>0</v>
      </c>
      <c r="H14" s="7"/>
      <c r="I14" s="56">
        <v>0</v>
      </c>
      <c r="J14" s="132" t="s">
        <v>53</v>
      </c>
      <c r="K14" s="132"/>
      <c r="L14" s="132"/>
      <c r="M14" s="132"/>
      <c r="N14" s="131" t="s">
        <v>55</v>
      </c>
      <c r="O14" s="131"/>
      <c r="P14" s="131"/>
      <c r="Q14" s="131"/>
      <c r="R14" s="131"/>
    </row>
    <row r="15" spans="1:20" x14ac:dyDescent="0.25">
      <c r="A15" s="3"/>
      <c r="B15" s="46"/>
      <c r="C15" s="102"/>
      <c r="D15" s="40"/>
      <c r="E15" s="41"/>
      <c r="F15" s="42">
        <f t="shared" si="0"/>
        <v>0</v>
      </c>
      <c r="G15" s="43">
        <f t="shared" si="1"/>
        <v>0</v>
      </c>
      <c r="H15" s="7"/>
      <c r="I15" s="56">
        <v>0</v>
      </c>
      <c r="J15" s="132" t="s">
        <v>84</v>
      </c>
      <c r="K15" s="132"/>
      <c r="L15" s="132"/>
      <c r="M15" s="132"/>
      <c r="N15" s="131" t="s">
        <v>55</v>
      </c>
      <c r="O15" s="131"/>
      <c r="P15" s="131"/>
      <c r="Q15" s="131"/>
      <c r="R15" s="131"/>
    </row>
    <row r="16" spans="1:20" x14ac:dyDescent="0.25">
      <c r="A16" s="3"/>
      <c r="B16" s="46"/>
      <c r="C16" s="102"/>
      <c r="D16" s="40"/>
      <c r="E16" s="41"/>
      <c r="F16" s="42">
        <f t="shared" si="0"/>
        <v>0</v>
      </c>
      <c r="G16" s="43">
        <f t="shared" si="1"/>
        <v>0</v>
      </c>
      <c r="H16" s="7"/>
      <c r="I16" s="56">
        <v>0</v>
      </c>
      <c r="J16" s="132" t="s">
        <v>85</v>
      </c>
      <c r="K16" s="132"/>
      <c r="L16" s="132"/>
      <c r="M16" s="132"/>
      <c r="N16" s="131" t="s">
        <v>55</v>
      </c>
      <c r="O16" s="131"/>
      <c r="P16" s="131"/>
      <c r="Q16" s="131"/>
      <c r="R16" s="131"/>
      <c r="S16" t="str">
        <f>IF(P8=12,Dts!Q2:Q14,IF(P8=24,Dts!Q2:Q17,S11))</f>
        <v>Voltaje No Valido</v>
      </c>
    </row>
    <row r="17" spans="1:19" x14ac:dyDescent="0.25">
      <c r="A17" s="3"/>
      <c r="B17" s="46"/>
      <c r="C17" s="102"/>
      <c r="D17" s="40"/>
      <c r="E17" s="41"/>
      <c r="F17" s="42">
        <f t="shared" si="0"/>
        <v>0</v>
      </c>
      <c r="G17" s="43">
        <f t="shared" si="1"/>
        <v>0</v>
      </c>
      <c r="H17" s="7"/>
      <c r="I17" s="56">
        <v>0</v>
      </c>
      <c r="J17" s="125" t="s">
        <v>54</v>
      </c>
      <c r="K17" s="126"/>
      <c r="L17" s="126"/>
      <c r="M17" s="127"/>
      <c r="N17" s="128" t="s">
        <v>55</v>
      </c>
      <c r="O17" s="129"/>
      <c r="P17" s="129"/>
      <c r="Q17" s="129"/>
      <c r="R17" s="130"/>
    </row>
    <row r="18" spans="1:19" x14ac:dyDescent="0.25">
      <c r="A18" s="3"/>
      <c r="B18" s="46"/>
      <c r="C18" s="102"/>
      <c r="D18" s="40"/>
      <c r="E18" s="41"/>
      <c r="F18" s="42">
        <f t="shared" si="0"/>
        <v>0</v>
      </c>
      <c r="G18" s="43">
        <f t="shared" si="1"/>
        <v>0</v>
      </c>
      <c r="H18" s="7"/>
      <c r="I18" s="56">
        <v>0</v>
      </c>
      <c r="J18" s="125" t="s">
        <v>54</v>
      </c>
      <c r="K18" s="126"/>
      <c r="L18" s="126"/>
      <c r="M18" s="127"/>
      <c r="N18" s="128" t="s">
        <v>55</v>
      </c>
      <c r="O18" s="129"/>
      <c r="P18" s="129"/>
      <c r="Q18" s="129"/>
      <c r="R18" s="130"/>
    </row>
    <row r="19" spans="1:19" x14ac:dyDescent="0.25">
      <c r="A19" s="3"/>
      <c r="B19" s="46"/>
      <c r="C19" s="102"/>
      <c r="D19" s="40"/>
      <c r="E19" s="41"/>
      <c r="F19" s="42">
        <f t="shared" si="0"/>
        <v>0</v>
      </c>
      <c r="G19" s="43">
        <f t="shared" si="1"/>
        <v>0</v>
      </c>
      <c r="H19" s="7"/>
      <c r="I19" s="56">
        <v>0</v>
      </c>
      <c r="J19" s="125" t="s">
        <v>54</v>
      </c>
      <c r="K19" s="126"/>
      <c r="L19" s="126"/>
      <c r="M19" s="127"/>
      <c r="N19" s="128" t="s">
        <v>55</v>
      </c>
      <c r="O19" s="129"/>
      <c r="P19" s="129"/>
      <c r="Q19" s="129"/>
      <c r="R19" s="130"/>
    </row>
    <row r="20" spans="1:19" x14ac:dyDescent="0.25">
      <c r="A20" s="3"/>
      <c r="B20" s="46"/>
      <c r="C20" s="102"/>
      <c r="D20" s="40"/>
      <c r="E20" s="41"/>
      <c r="F20" s="42">
        <f t="shared" si="0"/>
        <v>0</v>
      </c>
      <c r="G20" s="43">
        <f t="shared" si="1"/>
        <v>0</v>
      </c>
      <c r="H20" s="7"/>
      <c r="I20" s="56">
        <v>0</v>
      </c>
      <c r="J20" s="125" t="s">
        <v>54</v>
      </c>
      <c r="K20" s="126"/>
      <c r="L20" s="126"/>
      <c r="M20" s="127"/>
      <c r="N20" s="128" t="s">
        <v>55</v>
      </c>
      <c r="O20" s="129"/>
      <c r="P20" s="129"/>
      <c r="Q20" s="129"/>
      <c r="R20" s="130"/>
    </row>
    <row r="21" spans="1:19" x14ac:dyDescent="0.25">
      <c r="A21" s="3"/>
      <c r="B21" s="46"/>
      <c r="C21" s="102"/>
      <c r="D21" s="40"/>
      <c r="E21" s="41"/>
      <c r="F21" s="42">
        <f t="shared" si="0"/>
        <v>0</v>
      </c>
      <c r="G21" s="43">
        <f t="shared" si="1"/>
        <v>0</v>
      </c>
      <c r="H21" s="7"/>
      <c r="I21" s="56">
        <v>0</v>
      </c>
      <c r="J21" s="125" t="s">
        <v>54</v>
      </c>
      <c r="K21" s="126"/>
      <c r="L21" s="126"/>
      <c r="M21" s="127"/>
      <c r="N21" s="128" t="s">
        <v>55</v>
      </c>
      <c r="O21" s="129"/>
      <c r="P21" s="129"/>
      <c r="Q21" s="129"/>
      <c r="R21" s="130"/>
    </row>
    <row r="22" spans="1:19" x14ac:dyDescent="0.25">
      <c r="A22" s="3"/>
      <c r="B22" s="46"/>
      <c r="C22" s="102"/>
      <c r="D22" s="40"/>
      <c r="E22" s="41"/>
      <c r="F22" s="42">
        <f t="shared" si="0"/>
        <v>0</v>
      </c>
      <c r="G22" s="43">
        <f t="shared" si="1"/>
        <v>0</v>
      </c>
      <c r="H22" s="7"/>
      <c r="I22" s="56">
        <v>0</v>
      </c>
      <c r="J22" s="125" t="s">
        <v>54</v>
      </c>
      <c r="K22" s="126"/>
      <c r="L22" s="126"/>
      <c r="M22" s="127"/>
      <c r="N22" s="128" t="s">
        <v>55</v>
      </c>
      <c r="O22" s="129"/>
      <c r="P22" s="129"/>
      <c r="Q22" s="129"/>
      <c r="R22" s="130"/>
    </row>
    <row r="23" spans="1:19" x14ac:dyDescent="0.25">
      <c r="A23" s="3"/>
      <c r="B23" s="46"/>
      <c r="C23" s="102"/>
      <c r="D23" s="40"/>
      <c r="E23" s="41"/>
      <c r="F23" s="42">
        <f t="shared" si="0"/>
        <v>0</v>
      </c>
      <c r="G23" s="43">
        <f t="shared" si="1"/>
        <v>0</v>
      </c>
      <c r="H23" s="12"/>
      <c r="I23" s="158" t="s">
        <v>157</v>
      </c>
      <c r="J23" s="159"/>
      <c r="K23" s="159"/>
      <c r="L23" s="159"/>
      <c r="M23" s="159"/>
      <c r="N23" s="159"/>
      <c r="O23" s="159"/>
      <c r="P23" s="159"/>
      <c r="Q23" s="159"/>
      <c r="R23" s="160"/>
    </row>
    <row r="24" spans="1:19" x14ac:dyDescent="0.25">
      <c r="A24" s="3"/>
      <c r="B24" s="47"/>
      <c r="C24" s="103"/>
      <c r="D24" s="40"/>
      <c r="E24" s="41"/>
      <c r="F24" s="44">
        <f t="shared" si="0"/>
        <v>0</v>
      </c>
      <c r="G24" s="45">
        <f t="shared" si="1"/>
        <v>0</v>
      </c>
      <c r="H24" s="13"/>
      <c r="I24" s="161"/>
      <c r="J24" s="162"/>
      <c r="K24" s="162"/>
      <c r="L24" s="162"/>
      <c r="M24" s="162"/>
      <c r="N24" s="162"/>
      <c r="O24" s="162"/>
      <c r="P24" s="162"/>
      <c r="Q24" s="162"/>
      <c r="R24" s="163"/>
      <c r="S24" t="s">
        <v>285</v>
      </c>
    </row>
    <row r="25" spans="1:19" x14ac:dyDescent="0.25">
      <c r="A25" s="3"/>
      <c r="C25" s="37"/>
      <c r="D25" s="37"/>
      <c r="E25" s="63" t="s">
        <v>7</v>
      </c>
      <c r="F25" s="38">
        <f>SUM(F10:F24)</f>
        <v>0</v>
      </c>
      <c r="G25" s="39">
        <f>SUM(G10:G24)</f>
        <v>0</v>
      </c>
      <c r="H25" s="3"/>
      <c r="I25" s="164"/>
      <c r="J25" s="165"/>
      <c r="K25" s="165"/>
      <c r="L25" s="165"/>
      <c r="M25" s="165"/>
      <c r="N25" s="165"/>
      <c r="O25" s="165"/>
      <c r="P25" s="165"/>
      <c r="Q25" s="165"/>
      <c r="R25" s="166"/>
    </row>
    <row r="26" spans="1:19" x14ac:dyDescent="0.25">
      <c r="A26" s="3"/>
      <c r="B26" s="3"/>
      <c r="C26" s="31"/>
      <c r="D26" s="31"/>
      <c r="E26" s="64" t="s">
        <v>141</v>
      </c>
      <c r="F26" s="105">
        <f>IF(F25&gt;0,F25/P8,0)</f>
        <v>0</v>
      </c>
      <c r="G26" s="61">
        <f>G25/12</f>
        <v>0</v>
      </c>
      <c r="H26" s="3"/>
    </row>
    <row r="29" spans="1:19" ht="28.5" customHeight="1" x14ac:dyDescent="0.25">
      <c r="A29" s="3"/>
      <c r="B29" s="156" t="s">
        <v>49</v>
      </c>
      <c r="C29" s="157"/>
      <c r="D29" s="157"/>
      <c r="E29" s="157"/>
      <c r="F29" s="157"/>
      <c r="G29" s="157"/>
      <c r="H29" s="157"/>
      <c r="I29" s="157"/>
      <c r="J29" s="157"/>
      <c r="K29" s="157"/>
      <c r="L29" s="157"/>
      <c r="M29" s="157"/>
      <c r="N29" s="157"/>
      <c r="O29" s="3"/>
    </row>
    <row r="30" spans="1:19" ht="39.75" customHeight="1" x14ac:dyDescent="0.25">
      <c r="A30" s="3"/>
      <c r="B30" s="151" t="s">
        <v>274</v>
      </c>
      <c r="C30" s="152"/>
      <c r="D30" s="152"/>
      <c r="E30" s="152"/>
      <c r="F30" s="152"/>
      <c r="G30" s="152"/>
      <c r="H30" s="153" t="s">
        <v>283</v>
      </c>
      <c r="I30" s="154"/>
      <c r="J30" s="154"/>
      <c r="K30" s="154"/>
      <c r="L30" s="154"/>
      <c r="M30" s="154"/>
      <c r="N30" s="155"/>
      <c r="O30" s="3"/>
    </row>
    <row r="31" spans="1:19" ht="46.5" customHeight="1" x14ac:dyDescent="0.25">
      <c r="A31" s="3"/>
      <c r="B31" s="151" t="s">
        <v>275</v>
      </c>
      <c r="C31" s="152"/>
      <c r="D31" s="152"/>
      <c r="E31" s="152"/>
      <c r="F31" s="152"/>
      <c r="G31" s="152"/>
      <c r="H31" s="153" t="s">
        <v>281</v>
      </c>
      <c r="I31" s="154"/>
      <c r="J31" s="154"/>
      <c r="K31" s="154"/>
      <c r="L31" s="154"/>
      <c r="M31" s="154"/>
      <c r="N31" s="155"/>
      <c r="O31" s="3"/>
    </row>
    <row r="32" spans="1:19" ht="54.75" customHeight="1" x14ac:dyDescent="0.25">
      <c r="A32" s="3"/>
      <c r="B32" s="151" t="s">
        <v>276</v>
      </c>
      <c r="C32" s="152"/>
      <c r="D32" s="152"/>
      <c r="E32" s="152"/>
      <c r="F32" s="152"/>
      <c r="G32" s="152"/>
      <c r="H32" s="153" t="s">
        <v>280</v>
      </c>
      <c r="I32" s="154"/>
      <c r="J32" s="154"/>
      <c r="K32" s="154"/>
      <c r="L32" s="154"/>
      <c r="M32" s="154"/>
      <c r="N32" s="155"/>
      <c r="O32" s="3"/>
    </row>
    <row r="33" spans="1:15" ht="57.75" customHeight="1" x14ac:dyDescent="0.25">
      <c r="A33" s="3"/>
      <c r="B33" s="151" t="s">
        <v>282</v>
      </c>
      <c r="C33" s="152"/>
      <c r="D33" s="152"/>
      <c r="E33" s="152"/>
      <c r="F33" s="152"/>
      <c r="G33" s="152"/>
      <c r="H33" s="170" t="s">
        <v>277</v>
      </c>
      <c r="I33" s="171"/>
      <c r="J33" s="171"/>
      <c r="K33" s="171"/>
      <c r="L33" s="171"/>
      <c r="M33" s="171"/>
      <c r="N33" s="172"/>
      <c r="O33" s="3"/>
    </row>
    <row r="34" spans="1:15" ht="32.25" customHeight="1" x14ac:dyDescent="0.25">
      <c r="A34" s="3"/>
      <c r="B34" s="151" t="s">
        <v>279</v>
      </c>
      <c r="C34" s="152"/>
      <c r="D34" s="152"/>
      <c r="E34" s="152"/>
      <c r="F34" s="152"/>
      <c r="G34" s="152"/>
      <c r="H34" s="170" t="s">
        <v>278</v>
      </c>
      <c r="I34" s="171"/>
      <c r="J34" s="171"/>
      <c r="K34" s="171"/>
      <c r="L34" s="171"/>
      <c r="M34" s="171"/>
      <c r="N34" s="172"/>
      <c r="O34" s="3"/>
    </row>
    <row r="35" spans="1:15" ht="44.25" customHeight="1" x14ac:dyDescent="0.25">
      <c r="B35" s="167" t="s">
        <v>172</v>
      </c>
      <c r="C35" s="168"/>
      <c r="D35" s="168"/>
      <c r="E35" s="168"/>
      <c r="F35" s="168"/>
      <c r="G35" s="168"/>
      <c r="H35" s="168"/>
      <c r="I35" s="168"/>
      <c r="J35" s="168"/>
      <c r="K35" s="168"/>
      <c r="L35" s="168"/>
      <c r="M35" s="168"/>
      <c r="N35" s="169"/>
    </row>
    <row r="36" spans="1:15" ht="30.75" customHeight="1" x14ac:dyDescent="0.25"/>
    <row r="37" spans="1:15" ht="62.25" customHeight="1" x14ac:dyDescent="0.25"/>
    <row r="38" spans="1:15" ht="59.25" customHeight="1" x14ac:dyDescent="0.25"/>
    <row r="39" spans="1:15" ht="54.75" customHeight="1" x14ac:dyDescent="0.25"/>
  </sheetData>
  <sheetProtection algorithmName="SHA-512" hashValue="nptk9A+WNKaAHamf7esCKZ65BK+bbrjoNHXlca0FZ6zGkc+7KevjuyaF1e5v3r2Wmhs/WK+4RGKXzOaWG0yWTQ==" saltValue="LeEy86UWUZX3kTTu/IiXUw==" spinCount="100000" sheet="1" objects="1" scenarios="1"/>
  <mergeCells count="46">
    <mergeCell ref="B35:N35"/>
    <mergeCell ref="B34:G34"/>
    <mergeCell ref="H34:N34"/>
    <mergeCell ref="B32:G32"/>
    <mergeCell ref="H32:N32"/>
    <mergeCell ref="B33:G33"/>
    <mergeCell ref="H33:N33"/>
    <mergeCell ref="J22:M22"/>
    <mergeCell ref="J21:M21"/>
    <mergeCell ref="N21:R21"/>
    <mergeCell ref="N22:R22"/>
    <mergeCell ref="I23:R25"/>
    <mergeCell ref="B30:G30"/>
    <mergeCell ref="H30:N30"/>
    <mergeCell ref="B31:G31"/>
    <mergeCell ref="H31:N31"/>
    <mergeCell ref="B29:N29"/>
    <mergeCell ref="B8:G8"/>
    <mergeCell ref="J12:M12"/>
    <mergeCell ref="B3:G3"/>
    <mergeCell ref="B4:G4"/>
    <mergeCell ref="B5:G5"/>
    <mergeCell ref="J9:N9"/>
    <mergeCell ref="B6:D6"/>
    <mergeCell ref="E6:G6"/>
    <mergeCell ref="N11:R11"/>
    <mergeCell ref="J10:R10"/>
    <mergeCell ref="N12:R12"/>
    <mergeCell ref="J11:M11"/>
    <mergeCell ref="J6:P6"/>
    <mergeCell ref="N13:R13"/>
    <mergeCell ref="N14:R14"/>
    <mergeCell ref="N15:R15"/>
    <mergeCell ref="N16:R16"/>
    <mergeCell ref="J15:M15"/>
    <mergeCell ref="J16:M16"/>
    <mergeCell ref="J13:M13"/>
    <mergeCell ref="J14:M14"/>
    <mergeCell ref="J17:M17"/>
    <mergeCell ref="N17:R17"/>
    <mergeCell ref="N18:R18"/>
    <mergeCell ref="N19:R19"/>
    <mergeCell ref="N20:R20"/>
    <mergeCell ref="J20:M20"/>
    <mergeCell ref="J19:M19"/>
    <mergeCell ref="J18:M18"/>
  </mergeCells>
  <conditionalFormatting sqref="D5 D8:D21">
    <cfRule type="expression" priority="12">
      <formula>$T$9&lt;21</formula>
    </cfRule>
  </conditionalFormatting>
  <dataValidations count="1">
    <dataValidation allowBlank="1" showInputMessage="1" showErrorMessage="1" errorTitle="Valor no Valido" promptTitle="12V, 24V o 48V" prompt="12V, 24V o 48V" sqref="P8"/>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'INCIDENCIA SOLAR'!$A$8:$A$40</xm:f>
          </x14:formula1>
          <xm:sqref>E6:G6</xm:sqref>
        </x14:dataValidation>
        <x14:dataValidation type="list" allowBlank="1" showInputMessage="1" showErrorMessage="1">
          <x14:formula1>
            <xm:f>Dts!$M$2:$M$13</xm:f>
          </x14:formula1>
          <xm:sqref>N17:R22</xm:sqref>
        </x14:dataValidation>
        <x14:dataValidation type="list" allowBlank="1" showInputMessage="1" showErrorMessage="1">
          <x14:formula1>
            <xm:f>Dts!$H$2:$H$13</xm:f>
          </x14:formula1>
          <xm:sqref>N13:R13</xm:sqref>
        </x14:dataValidation>
        <x14:dataValidation type="list" allowBlank="1" showInputMessage="1" showErrorMessage="1">
          <x14:formula1>
            <xm:f>Dts!$S$2:$S$9</xm:f>
          </x14:formula1>
          <xm:sqref>N15:R15</xm:sqref>
        </x14:dataValidation>
        <x14:dataValidation type="list" allowBlank="1" showInputMessage="1" showErrorMessage="1">
          <x14:formula1>
            <xm:f>Dts!$K$2:$K$5</xm:f>
          </x14:formula1>
          <xm:sqref>N14:R14</xm:sqref>
        </x14:dataValidation>
        <x14:dataValidation type="list" allowBlank="1" showInputMessage="1" showErrorMessage="1">
          <x14:formula1>
            <xm:f>IF(P8=12,Dts!$D$2:$D$10,IF(P8=24,Dts!$D$2:$D$13,IF(P8=48,Dts!$D$2:$D$13,Dts!$D$14)))</xm:f>
          </x14:formula1>
          <xm:sqref>N11:P11</xm:sqref>
        </x14:dataValidation>
        <x14:dataValidation type="list" allowBlank="1" showInputMessage="1" showErrorMessage="1">
          <x14:formula1>
            <xm:f>IF(#REF!=12,Dts!$D$2:$D$10,IF(#REF!=24,Dts!$D$2:$D$13,IF(#REF!=48,Dts!$D$2:$D$13,Dts!$D$14)))</xm:f>
          </x14:formula1>
          <xm:sqref>Q11:R11</xm:sqref>
        </x14:dataValidation>
        <x14:dataValidation type="list" allowBlank="1" showInputMessage="1" showErrorMessage="1">
          <x14:formula1>
            <xm:f>IF(P8=12,Dts!Q2:Q14,IF(P8=24,Dts!Q2:Q17,S11))</xm:f>
          </x14:formula1>
          <xm:sqref>N16:R16</xm:sqref>
        </x14:dataValidation>
        <x14:dataValidation type="list" allowBlank="1" showInputMessage="1" showErrorMessage="1">
          <x14:formula1>
            <xm:f>IF(I12=0,S24,IF(T9&lt;5,Dts!$B$2,(IF(T9&lt;10,Dts!$B$3:$B$15,(IF(T9&lt;15,Dts!$B$14:$B$31,(IF(T9&lt;20,Dts!$B$16:$B$31,(IF(T9&lt;31,Dts!$B$32:$B$41,(IF(T9&lt;41,Dts!B42:B50,(IF(T9&lt;46,Dts!B48:B52,(IF(T9&lt;60,Dts!B48:B50,Dts!B53))))))))))))))))</xm:f>
          </x14:formula1>
          <xm:sqref>N12:R12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37"/>
  <sheetViews>
    <sheetView workbookViewId="0">
      <selection activeCell="A13" sqref="A13"/>
    </sheetView>
  </sheetViews>
  <sheetFormatPr baseColWidth="10" defaultRowHeight="15" x14ac:dyDescent="0.25"/>
  <cols>
    <col min="1" max="1" width="27.5703125" style="107" customWidth="1"/>
    <col min="2" max="2" width="17.140625" style="14" bestFit="1" customWidth="1"/>
    <col min="3" max="3" width="17" style="14" bestFit="1" customWidth="1"/>
    <col min="4" max="5" width="22.85546875" style="14" bestFit="1" customWidth="1"/>
    <col min="6" max="7" width="25.140625" style="14" bestFit="1" customWidth="1"/>
    <col min="8" max="8" width="11.42578125" style="107"/>
    <col min="9" max="9" width="11.85546875" style="107" bestFit="1" customWidth="1"/>
    <col min="10" max="44" width="11.42578125" style="107"/>
    <col min="45" max="16384" width="11.42578125" style="14"/>
  </cols>
  <sheetData>
    <row r="1" spans="2:7" s="107" customFormat="1" ht="15.75" thickBot="1" x14ac:dyDescent="0.3"/>
    <row r="2" spans="2:7" ht="15.75" thickBot="1" x14ac:dyDescent="0.3">
      <c r="B2" s="65" t="s">
        <v>80</v>
      </c>
      <c r="C2" s="66" t="s">
        <v>86</v>
      </c>
      <c r="D2" s="66" t="s">
        <v>89</v>
      </c>
      <c r="E2" s="66" t="s">
        <v>90</v>
      </c>
      <c r="F2" s="66" t="s">
        <v>87</v>
      </c>
      <c r="G2" s="67" t="s">
        <v>88</v>
      </c>
    </row>
    <row r="3" spans="2:7" x14ac:dyDescent="0.25">
      <c r="B3" s="173" t="s">
        <v>97</v>
      </c>
      <c r="C3" s="71" t="s">
        <v>118</v>
      </c>
      <c r="D3" s="71" t="s">
        <v>93</v>
      </c>
      <c r="E3" s="71" t="s">
        <v>122</v>
      </c>
      <c r="F3" s="71" t="s">
        <v>134</v>
      </c>
      <c r="G3" s="72" t="s">
        <v>136</v>
      </c>
    </row>
    <row r="4" spans="2:7" x14ac:dyDescent="0.25">
      <c r="B4" s="174"/>
      <c r="C4" s="69" t="s">
        <v>119</v>
      </c>
      <c r="D4" s="69" t="s">
        <v>124</v>
      </c>
      <c r="E4" s="69" t="s">
        <v>123</v>
      </c>
      <c r="F4" s="69" t="s">
        <v>135</v>
      </c>
      <c r="G4" s="73" t="s">
        <v>137</v>
      </c>
    </row>
    <row r="5" spans="2:7" x14ac:dyDescent="0.25">
      <c r="B5" s="174"/>
      <c r="C5" s="69" t="s">
        <v>81</v>
      </c>
      <c r="D5" s="69" t="s">
        <v>94</v>
      </c>
      <c r="E5" s="69" t="s">
        <v>131</v>
      </c>
      <c r="F5" s="69" t="s">
        <v>133</v>
      </c>
      <c r="G5" s="79"/>
    </row>
    <row r="6" spans="2:7" x14ac:dyDescent="0.25">
      <c r="B6" s="174"/>
      <c r="C6" s="69" t="s">
        <v>82</v>
      </c>
      <c r="D6" s="69" t="s">
        <v>95</v>
      </c>
      <c r="E6" s="69" t="s">
        <v>130</v>
      </c>
      <c r="F6" s="69" t="s">
        <v>132</v>
      </c>
      <c r="G6" s="79"/>
    </row>
    <row r="7" spans="2:7" x14ac:dyDescent="0.25">
      <c r="B7" s="174"/>
      <c r="C7" s="69" t="s">
        <v>120</v>
      </c>
      <c r="D7" s="69" t="s">
        <v>96</v>
      </c>
      <c r="E7" s="69" t="s">
        <v>129</v>
      </c>
      <c r="F7" s="36"/>
      <c r="G7" s="79"/>
    </row>
    <row r="8" spans="2:7" x14ac:dyDescent="0.25">
      <c r="B8" s="174"/>
      <c r="C8" s="69" t="s">
        <v>121</v>
      </c>
      <c r="D8" s="69" t="s">
        <v>125</v>
      </c>
      <c r="E8" s="36"/>
      <c r="F8" s="36"/>
      <c r="G8" s="79"/>
    </row>
    <row r="9" spans="2:7" x14ac:dyDescent="0.25">
      <c r="B9" s="174"/>
      <c r="C9" s="69" t="s">
        <v>91</v>
      </c>
      <c r="D9" s="69" t="s">
        <v>126</v>
      </c>
      <c r="E9" s="36"/>
      <c r="F9" s="36"/>
      <c r="G9" s="79"/>
    </row>
    <row r="10" spans="2:7" x14ac:dyDescent="0.25">
      <c r="B10" s="174"/>
      <c r="C10" s="69" t="s">
        <v>92</v>
      </c>
      <c r="D10" s="69" t="s">
        <v>127</v>
      </c>
      <c r="E10" s="36"/>
      <c r="F10" s="36"/>
      <c r="G10" s="79"/>
    </row>
    <row r="11" spans="2:7" ht="15.75" thickBot="1" x14ac:dyDescent="0.3">
      <c r="B11" s="175"/>
      <c r="C11" s="81"/>
      <c r="D11" s="74" t="s">
        <v>128</v>
      </c>
      <c r="E11" s="81"/>
      <c r="F11" s="81"/>
      <c r="G11" s="80"/>
    </row>
    <row r="12" spans="2:7" x14ac:dyDescent="0.25">
      <c r="B12" s="176" t="s">
        <v>112</v>
      </c>
      <c r="C12" s="70" t="s">
        <v>98</v>
      </c>
      <c r="D12" s="70" t="s">
        <v>101</v>
      </c>
      <c r="E12" s="70" t="s">
        <v>106</v>
      </c>
      <c r="F12" s="70" t="s">
        <v>110</v>
      </c>
      <c r="G12" s="77" t="s">
        <v>111</v>
      </c>
    </row>
    <row r="13" spans="2:7" ht="26.25" x14ac:dyDescent="0.25">
      <c r="B13" s="177"/>
      <c r="C13" s="69" t="s">
        <v>99</v>
      </c>
      <c r="D13" s="69" t="s">
        <v>102</v>
      </c>
      <c r="E13" s="69" t="s">
        <v>107</v>
      </c>
      <c r="F13" s="78" t="s">
        <v>113</v>
      </c>
      <c r="G13" s="79"/>
    </row>
    <row r="14" spans="2:7" x14ac:dyDescent="0.25">
      <c r="B14" s="177"/>
      <c r="C14" s="69" t="s">
        <v>100</v>
      </c>
      <c r="D14" s="69" t="s">
        <v>103</v>
      </c>
      <c r="E14" s="69" t="s">
        <v>108</v>
      </c>
      <c r="F14" s="36"/>
      <c r="G14" s="79"/>
    </row>
    <row r="15" spans="2:7" x14ac:dyDescent="0.25">
      <c r="B15" s="177"/>
      <c r="C15" s="36"/>
      <c r="D15" s="69" t="s">
        <v>104</v>
      </c>
      <c r="E15" s="69" t="s">
        <v>109</v>
      </c>
      <c r="F15" s="36"/>
      <c r="G15" s="79"/>
    </row>
    <row r="16" spans="2:7" ht="27" thickBot="1" x14ac:dyDescent="0.3">
      <c r="B16" s="178"/>
      <c r="C16" s="82"/>
      <c r="D16" s="75" t="s">
        <v>105</v>
      </c>
      <c r="E16" s="76" t="s">
        <v>114</v>
      </c>
      <c r="F16" s="82"/>
      <c r="G16" s="85"/>
    </row>
    <row r="17" spans="2:7" x14ac:dyDescent="0.25">
      <c r="B17" s="179" t="s">
        <v>140</v>
      </c>
      <c r="C17" s="71" t="s">
        <v>116</v>
      </c>
      <c r="D17" s="71" t="s">
        <v>117</v>
      </c>
      <c r="E17" s="83"/>
      <c r="F17" s="83"/>
      <c r="G17" s="84"/>
    </row>
    <row r="18" spans="2:7" x14ac:dyDescent="0.25">
      <c r="B18" s="180"/>
      <c r="C18" s="36"/>
      <c r="D18" s="69" t="s">
        <v>115</v>
      </c>
      <c r="E18" s="36"/>
      <c r="F18" s="36"/>
      <c r="G18" s="79"/>
    </row>
    <row r="19" spans="2:7" x14ac:dyDescent="0.25">
      <c r="B19" s="180"/>
      <c r="C19" s="36"/>
      <c r="D19" s="69" t="s">
        <v>138</v>
      </c>
      <c r="E19" s="36"/>
      <c r="F19" s="36"/>
      <c r="G19" s="79"/>
    </row>
    <row r="20" spans="2:7" ht="15.75" thickBot="1" x14ac:dyDescent="0.3">
      <c r="B20" s="181"/>
      <c r="C20" s="81"/>
      <c r="D20" s="74" t="s">
        <v>139</v>
      </c>
      <c r="E20" s="81"/>
      <c r="F20" s="81"/>
      <c r="G20" s="80"/>
    </row>
    <row r="21" spans="2:7" s="107" customFormat="1" x14ac:dyDescent="0.25"/>
    <row r="22" spans="2:7" s="107" customFormat="1" x14ac:dyDescent="0.25"/>
    <row r="23" spans="2:7" s="107" customFormat="1" x14ac:dyDescent="0.25"/>
    <row r="24" spans="2:7" s="107" customFormat="1" x14ac:dyDescent="0.25"/>
    <row r="25" spans="2:7" s="107" customFormat="1" x14ac:dyDescent="0.25"/>
    <row r="26" spans="2:7" s="107" customFormat="1" x14ac:dyDescent="0.25"/>
    <row r="27" spans="2:7" s="107" customFormat="1" x14ac:dyDescent="0.25"/>
    <row r="28" spans="2:7" s="107" customFormat="1" x14ac:dyDescent="0.25"/>
    <row r="29" spans="2:7" s="107" customFormat="1" x14ac:dyDescent="0.25"/>
    <row r="30" spans="2:7" s="107" customFormat="1" x14ac:dyDescent="0.25"/>
    <row r="31" spans="2:7" s="107" customFormat="1" x14ac:dyDescent="0.25"/>
    <row r="32" spans="2:7" s="107" customFormat="1" x14ac:dyDescent="0.25"/>
    <row r="33" s="107" customFormat="1" x14ac:dyDescent="0.25"/>
    <row r="34" s="107" customFormat="1" x14ac:dyDescent="0.25"/>
    <row r="35" s="107" customFormat="1" x14ac:dyDescent="0.25"/>
    <row r="36" s="107" customFormat="1" x14ac:dyDescent="0.25"/>
    <row r="37" s="107" customFormat="1" x14ac:dyDescent="0.25"/>
    <row r="38" s="107" customFormat="1" x14ac:dyDescent="0.25"/>
    <row r="39" s="107" customFormat="1" x14ac:dyDescent="0.25"/>
    <row r="40" s="107" customFormat="1" x14ac:dyDescent="0.25"/>
    <row r="41" s="107" customFormat="1" x14ac:dyDescent="0.25"/>
    <row r="42" s="107" customFormat="1" x14ac:dyDescent="0.25"/>
    <row r="43" s="107" customFormat="1" x14ac:dyDescent="0.25"/>
    <row r="44" s="107" customFormat="1" x14ac:dyDescent="0.25"/>
    <row r="45" s="107" customFormat="1" x14ac:dyDescent="0.25"/>
    <row r="46" s="107" customFormat="1" x14ac:dyDescent="0.25"/>
    <row r="47" s="107" customFormat="1" x14ac:dyDescent="0.25"/>
    <row r="48" s="107" customFormat="1" x14ac:dyDescent="0.25"/>
    <row r="49" s="107" customFormat="1" x14ac:dyDescent="0.25"/>
    <row r="50" s="107" customFormat="1" x14ac:dyDescent="0.25"/>
    <row r="51" s="107" customFormat="1" x14ac:dyDescent="0.25"/>
    <row r="52" s="107" customFormat="1" x14ac:dyDescent="0.25"/>
    <row r="53" s="107" customFormat="1" x14ac:dyDescent="0.25"/>
    <row r="54" s="107" customFormat="1" x14ac:dyDescent="0.25"/>
    <row r="55" s="107" customFormat="1" x14ac:dyDescent="0.25"/>
    <row r="56" s="107" customFormat="1" x14ac:dyDescent="0.25"/>
    <row r="57" s="107" customFormat="1" x14ac:dyDescent="0.25"/>
    <row r="58" s="107" customFormat="1" x14ac:dyDescent="0.25"/>
    <row r="59" s="107" customFormat="1" x14ac:dyDescent="0.25"/>
    <row r="60" s="107" customFormat="1" x14ac:dyDescent="0.25"/>
    <row r="61" s="107" customFormat="1" x14ac:dyDescent="0.25"/>
    <row r="62" s="107" customFormat="1" x14ac:dyDescent="0.25"/>
    <row r="63" s="107" customFormat="1" x14ac:dyDescent="0.25"/>
    <row r="64" s="107" customFormat="1" x14ac:dyDescent="0.25"/>
    <row r="65" s="107" customFormat="1" x14ac:dyDescent="0.25"/>
    <row r="66" s="107" customFormat="1" x14ac:dyDescent="0.25"/>
    <row r="67" s="107" customFormat="1" x14ac:dyDescent="0.25"/>
    <row r="68" s="107" customFormat="1" x14ac:dyDescent="0.25"/>
    <row r="69" s="107" customFormat="1" x14ac:dyDescent="0.25"/>
    <row r="70" s="107" customFormat="1" x14ac:dyDescent="0.25"/>
    <row r="71" s="107" customFormat="1" x14ac:dyDescent="0.25"/>
    <row r="72" s="107" customFormat="1" x14ac:dyDescent="0.25"/>
    <row r="73" s="107" customFormat="1" x14ac:dyDescent="0.25"/>
    <row r="74" s="107" customFormat="1" x14ac:dyDescent="0.25"/>
    <row r="75" s="107" customFormat="1" x14ac:dyDescent="0.25"/>
    <row r="76" s="107" customFormat="1" x14ac:dyDescent="0.25"/>
    <row r="77" s="107" customFormat="1" x14ac:dyDescent="0.25"/>
    <row r="78" s="107" customFormat="1" x14ac:dyDescent="0.25"/>
    <row r="79" s="107" customFormat="1" x14ac:dyDescent="0.25"/>
    <row r="80" s="107" customFormat="1" x14ac:dyDescent="0.25"/>
    <row r="81" s="107" customFormat="1" x14ac:dyDescent="0.25"/>
    <row r="82" s="107" customFormat="1" x14ac:dyDescent="0.25"/>
    <row r="83" s="107" customFormat="1" x14ac:dyDescent="0.25"/>
    <row r="84" s="107" customFormat="1" x14ac:dyDescent="0.25"/>
    <row r="85" s="107" customFormat="1" x14ac:dyDescent="0.25"/>
    <row r="86" s="107" customFormat="1" x14ac:dyDescent="0.25"/>
    <row r="87" s="107" customFormat="1" x14ac:dyDescent="0.25"/>
    <row r="88" s="107" customFormat="1" x14ac:dyDescent="0.25"/>
    <row r="89" s="107" customFormat="1" x14ac:dyDescent="0.25"/>
    <row r="90" s="107" customFormat="1" x14ac:dyDescent="0.25"/>
    <row r="91" s="107" customFormat="1" x14ac:dyDescent="0.25"/>
    <row r="92" s="107" customFormat="1" x14ac:dyDescent="0.25"/>
    <row r="93" s="107" customFormat="1" x14ac:dyDescent="0.25"/>
    <row r="94" s="107" customFormat="1" x14ac:dyDescent="0.25"/>
    <row r="95" s="107" customFormat="1" x14ac:dyDescent="0.25"/>
    <row r="96" s="107" customFormat="1" x14ac:dyDescent="0.25"/>
    <row r="97" s="107" customFormat="1" x14ac:dyDescent="0.25"/>
    <row r="98" s="107" customFormat="1" x14ac:dyDescent="0.25"/>
    <row r="99" s="107" customFormat="1" x14ac:dyDescent="0.25"/>
    <row r="100" s="107" customFormat="1" x14ac:dyDescent="0.25"/>
    <row r="101" s="107" customFormat="1" x14ac:dyDescent="0.25"/>
    <row r="102" s="107" customFormat="1" x14ac:dyDescent="0.25"/>
    <row r="103" s="107" customFormat="1" x14ac:dyDescent="0.25"/>
    <row r="104" s="107" customFormat="1" x14ac:dyDescent="0.25"/>
    <row r="105" s="107" customFormat="1" x14ac:dyDescent="0.25"/>
    <row r="106" s="107" customFormat="1" x14ac:dyDescent="0.25"/>
    <row r="107" s="107" customFormat="1" x14ac:dyDescent="0.25"/>
    <row r="108" s="107" customFormat="1" x14ac:dyDescent="0.25"/>
    <row r="109" s="107" customFormat="1" x14ac:dyDescent="0.25"/>
    <row r="110" s="107" customFormat="1" x14ac:dyDescent="0.25"/>
    <row r="111" s="107" customFormat="1" x14ac:dyDescent="0.25"/>
    <row r="112" s="107" customFormat="1" x14ac:dyDescent="0.25"/>
    <row r="113" s="107" customFormat="1" x14ac:dyDescent="0.25"/>
    <row r="114" s="107" customFormat="1" x14ac:dyDescent="0.25"/>
    <row r="115" s="107" customFormat="1" x14ac:dyDescent="0.25"/>
    <row r="116" s="107" customFormat="1" x14ac:dyDescent="0.25"/>
    <row r="117" s="107" customFormat="1" x14ac:dyDescent="0.25"/>
    <row r="118" s="107" customFormat="1" x14ac:dyDescent="0.25"/>
    <row r="119" s="107" customFormat="1" x14ac:dyDescent="0.25"/>
    <row r="120" s="107" customFormat="1" x14ac:dyDescent="0.25"/>
    <row r="121" s="107" customFormat="1" x14ac:dyDescent="0.25"/>
    <row r="122" s="107" customFormat="1" x14ac:dyDescent="0.25"/>
    <row r="123" s="107" customFormat="1" x14ac:dyDescent="0.25"/>
    <row r="124" s="107" customFormat="1" x14ac:dyDescent="0.25"/>
    <row r="125" s="107" customFormat="1" x14ac:dyDescent="0.25"/>
    <row r="126" s="107" customFormat="1" x14ac:dyDescent="0.25"/>
    <row r="127" s="107" customFormat="1" x14ac:dyDescent="0.25"/>
    <row r="128" s="107" customFormat="1" x14ac:dyDescent="0.25"/>
    <row r="129" s="107" customFormat="1" x14ac:dyDescent="0.25"/>
    <row r="130" s="107" customFormat="1" x14ac:dyDescent="0.25"/>
    <row r="131" s="107" customFormat="1" x14ac:dyDescent="0.25"/>
    <row r="132" s="107" customFormat="1" x14ac:dyDescent="0.25"/>
    <row r="133" s="107" customFormat="1" x14ac:dyDescent="0.25"/>
    <row r="134" s="107" customFormat="1" x14ac:dyDescent="0.25"/>
    <row r="135" s="107" customFormat="1" x14ac:dyDescent="0.25"/>
    <row r="136" s="107" customFormat="1" x14ac:dyDescent="0.25"/>
    <row r="137" s="107" customFormat="1" x14ac:dyDescent="0.25"/>
    <row r="138" s="107" customFormat="1" x14ac:dyDescent="0.25"/>
    <row r="139" s="107" customFormat="1" x14ac:dyDescent="0.25"/>
    <row r="140" s="107" customFormat="1" x14ac:dyDescent="0.25"/>
    <row r="141" s="107" customFormat="1" x14ac:dyDescent="0.25"/>
    <row r="142" s="107" customFormat="1" x14ac:dyDescent="0.25"/>
    <row r="143" s="107" customFormat="1" x14ac:dyDescent="0.25"/>
    <row r="144" s="107" customFormat="1" x14ac:dyDescent="0.25"/>
    <row r="145" s="107" customFormat="1" x14ac:dyDescent="0.25"/>
    <row r="146" s="107" customFormat="1" x14ac:dyDescent="0.25"/>
    <row r="147" s="107" customFormat="1" x14ac:dyDescent="0.25"/>
    <row r="148" s="107" customFormat="1" x14ac:dyDescent="0.25"/>
    <row r="149" s="107" customFormat="1" x14ac:dyDescent="0.25"/>
    <row r="150" s="107" customFormat="1" x14ac:dyDescent="0.25"/>
    <row r="151" s="107" customFormat="1" x14ac:dyDescent="0.25"/>
    <row r="152" s="107" customFormat="1" x14ac:dyDescent="0.25"/>
    <row r="153" s="107" customFormat="1" x14ac:dyDescent="0.25"/>
    <row r="154" s="107" customFormat="1" x14ac:dyDescent="0.25"/>
    <row r="155" s="107" customFormat="1" x14ac:dyDescent="0.25"/>
    <row r="156" s="107" customFormat="1" x14ac:dyDescent="0.25"/>
    <row r="157" s="107" customFormat="1" x14ac:dyDescent="0.25"/>
    <row r="158" s="107" customFormat="1" x14ac:dyDescent="0.25"/>
    <row r="159" s="107" customFormat="1" x14ac:dyDescent="0.25"/>
    <row r="160" s="107" customFormat="1" x14ac:dyDescent="0.25"/>
    <row r="161" s="107" customFormat="1" x14ac:dyDescent="0.25"/>
    <row r="162" s="107" customFormat="1" x14ac:dyDescent="0.25"/>
    <row r="163" s="107" customFormat="1" x14ac:dyDescent="0.25"/>
    <row r="164" s="107" customFormat="1" x14ac:dyDescent="0.25"/>
    <row r="165" s="107" customFormat="1" x14ac:dyDescent="0.25"/>
    <row r="166" s="107" customFormat="1" x14ac:dyDescent="0.25"/>
    <row r="167" s="107" customFormat="1" x14ac:dyDescent="0.25"/>
    <row r="168" s="107" customFormat="1" x14ac:dyDescent="0.25"/>
    <row r="169" s="107" customFormat="1" x14ac:dyDescent="0.25"/>
    <row r="170" s="107" customFormat="1" x14ac:dyDescent="0.25"/>
    <row r="171" s="107" customFormat="1" x14ac:dyDescent="0.25"/>
    <row r="172" s="107" customFormat="1" x14ac:dyDescent="0.25"/>
    <row r="173" s="107" customFormat="1" x14ac:dyDescent="0.25"/>
    <row r="174" s="107" customFormat="1" x14ac:dyDescent="0.25"/>
    <row r="175" s="107" customFormat="1" x14ac:dyDescent="0.25"/>
    <row r="176" s="107" customFormat="1" x14ac:dyDescent="0.25"/>
    <row r="177" s="107" customFormat="1" x14ac:dyDescent="0.25"/>
    <row r="178" s="107" customFormat="1" x14ac:dyDescent="0.25"/>
    <row r="179" s="107" customFormat="1" x14ac:dyDescent="0.25"/>
    <row r="180" s="107" customFormat="1" x14ac:dyDescent="0.25"/>
    <row r="181" s="107" customFormat="1" x14ac:dyDescent="0.25"/>
    <row r="182" s="107" customFormat="1" x14ac:dyDescent="0.25"/>
    <row r="183" s="107" customFormat="1" x14ac:dyDescent="0.25"/>
    <row r="184" s="107" customFormat="1" x14ac:dyDescent="0.25"/>
    <row r="185" s="107" customFormat="1" x14ac:dyDescent="0.25"/>
    <row r="186" s="107" customFormat="1" x14ac:dyDescent="0.25"/>
    <row r="187" s="107" customFormat="1" x14ac:dyDescent="0.25"/>
    <row r="188" s="107" customFormat="1" x14ac:dyDescent="0.25"/>
    <row r="189" s="107" customFormat="1" x14ac:dyDescent="0.25"/>
    <row r="190" s="107" customFormat="1" x14ac:dyDescent="0.25"/>
    <row r="191" s="107" customFormat="1" x14ac:dyDescent="0.25"/>
    <row r="192" s="107" customFormat="1" x14ac:dyDescent="0.25"/>
    <row r="193" s="107" customFormat="1" x14ac:dyDescent="0.25"/>
    <row r="194" s="107" customFormat="1" x14ac:dyDescent="0.25"/>
    <row r="195" s="107" customFormat="1" x14ac:dyDescent="0.25"/>
    <row r="196" s="107" customFormat="1" x14ac:dyDescent="0.25"/>
    <row r="197" s="107" customFormat="1" x14ac:dyDescent="0.25"/>
    <row r="198" s="107" customFormat="1" x14ac:dyDescent="0.25"/>
    <row r="199" s="107" customFormat="1" x14ac:dyDescent="0.25"/>
    <row r="200" s="107" customFormat="1" x14ac:dyDescent="0.25"/>
    <row r="201" s="107" customFormat="1" x14ac:dyDescent="0.25"/>
    <row r="202" s="107" customFormat="1" x14ac:dyDescent="0.25"/>
    <row r="203" s="107" customFormat="1" x14ac:dyDescent="0.25"/>
    <row r="204" s="107" customFormat="1" x14ac:dyDescent="0.25"/>
    <row r="205" s="107" customFormat="1" x14ac:dyDescent="0.25"/>
    <row r="206" s="107" customFormat="1" x14ac:dyDescent="0.25"/>
    <row r="207" s="107" customFormat="1" x14ac:dyDescent="0.25"/>
    <row r="208" s="107" customFormat="1" x14ac:dyDescent="0.25"/>
    <row r="209" s="107" customFormat="1" x14ac:dyDescent="0.25"/>
    <row r="210" s="107" customFormat="1" x14ac:dyDescent="0.25"/>
    <row r="211" s="107" customFormat="1" x14ac:dyDescent="0.25"/>
    <row r="212" s="107" customFormat="1" x14ac:dyDescent="0.25"/>
    <row r="213" s="107" customFormat="1" x14ac:dyDescent="0.25"/>
    <row r="214" s="107" customFormat="1" x14ac:dyDescent="0.25"/>
    <row r="215" s="107" customFormat="1" x14ac:dyDescent="0.25"/>
    <row r="216" s="107" customFormat="1" x14ac:dyDescent="0.25"/>
    <row r="217" s="107" customFormat="1" x14ac:dyDescent="0.25"/>
    <row r="218" s="107" customFormat="1" x14ac:dyDescent="0.25"/>
    <row r="219" s="107" customFormat="1" x14ac:dyDescent="0.25"/>
    <row r="220" s="107" customFormat="1" x14ac:dyDescent="0.25"/>
    <row r="221" s="107" customFormat="1" x14ac:dyDescent="0.25"/>
    <row r="222" s="107" customFormat="1" x14ac:dyDescent="0.25"/>
    <row r="223" s="107" customFormat="1" x14ac:dyDescent="0.25"/>
    <row r="224" s="107" customFormat="1" x14ac:dyDescent="0.25"/>
    <row r="225" s="107" customFormat="1" x14ac:dyDescent="0.25"/>
    <row r="226" s="107" customFormat="1" x14ac:dyDescent="0.25"/>
    <row r="227" s="107" customFormat="1" x14ac:dyDescent="0.25"/>
    <row r="228" s="107" customFormat="1" x14ac:dyDescent="0.25"/>
    <row r="229" s="107" customFormat="1" x14ac:dyDescent="0.25"/>
    <row r="230" s="107" customFormat="1" x14ac:dyDescent="0.25"/>
    <row r="231" s="107" customFormat="1" x14ac:dyDescent="0.25"/>
    <row r="232" s="107" customFormat="1" x14ac:dyDescent="0.25"/>
    <row r="233" s="107" customFormat="1" x14ac:dyDescent="0.25"/>
    <row r="234" s="107" customFormat="1" x14ac:dyDescent="0.25"/>
    <row r="235" s="107" customFormat="1" x14ac:dyDescent="0.25"/>
    <row r="236" s="107" customFormat="1" x14ac:dyDescent="0.25"/>
    <row r="237" s="107" customFormat="1" x14ac:dyDescent="0.25"/>
    <row r="238" s="107" customFormat="1" x14ac:dyDescent="0.25"/>
    <row r="239" s="107" customFormat="1" x14ac:dyDescent="0.25"/>
    <row r="240" s="107" customFormat="1" x14ac:dyDescent="0.25"/>
    <row r="241" s="107" customFormat="1" x14ac:dyDescent="0.25"/>
    <row r="242" s="107" customFormat="1" x14ac:dyDescent="0.25"/>
    <row r="243" s="107" customFormat="1" x14ac:dyDescent="0.25"/>
    <row r="244" s="107" customFormat="1" x14ac:dyDescent="0.25"/>
    <row r="245" s="107" customFormat="1" x14ac:dyDescent="0.25"/>
    <row r="246" s="107" customFormat="1" x14ac:dyDescent="0.25"/>
    <row r="247" s="107" customFormat="1" x14ac:dyDescent="0.25"/>
    <row r="248" s="107" customFormat="1" x14ac:dyDescent="0.25"/>
    <row r="249" s="107" customFormat="1" x14ac:dyDescent="0.25"/>
    <row r="250" s="107" customFormat="1" x14ac:dyDescent="0.25"/>
    <row r="251" s="107" customFormat="1" x14ac:dyDescent="0.25"/>
    <row r="252" s="107" customFormat="1" x14ac:dyDescent="0.25"/>
    <row r="253" s="107" customFormat="1" x14ac:dyDescent="0.25"/>
    <row r="254" s="107" customFormat="1" x14ac:dyDescent="0.25"/>
    <row r="255" s="107" customFormat="1" x14ac:dyDescent="0.25"/>
    <row r="256" s="107" customFormat="1" x14ac:dyDescent="0.25"/>
    <row r="257" s="107" customFormat="1" x14ac:dyDescent="0.25"/>
    <row r="258" s="107" customFormat="1" x14ac:dyDescent="0.25"/>
    <row r="259" s="107" customFormat="1" x14ac:dyDescent="0.25"/>
    <row r="260" s="107" customFormat="1" x14ac:dyDescent="0.25"/>
    <row r="261" s="107" customFormat="1" x14ac:dyDescent="0.25"/>
    <row r="262" s="107" customFormat="1" x14ac:dyDescent="0.25"/>
    <row r="263" s="107" customFormat="1" x14ac:dyDescent="0.25"/>
    <row r="264" s="107" customFormat="1" x14ac:dyDescent="0.25"/>
    <row r="265" s="107" customFormat="1" x14ac:dyDescent="0.25"/>
    <row r="266" s="107" customFormat="1" x14ac:dyDescent="0.25"/>
    <row r="267" s="107" customFormat="1" x14ac:dyDescent="0.25"/>
    <row r="268" s="107" customFormat="1" x14ac:dyDescent="0.25"/>
    <row r="269" s="107" customFormat="1" x14ac:dyDescent="0.25"/>
    <row r="270" s="107" customFormat="1" x14ac:dyDescent="0.25"/>
    <row r="271" s="107" customFormat="1" x14ac:dyDescent="0.25"/>
    <row r="272" s="107" customFormat="1" x14ac:dyDescent="0.25"/>
    <row r="273" s="107" customFormat="1" x14ac:dyDescent="0.25"/>
    <row r="274" s="107" customFormat="1" x14ac:dyDescent="0.25"/>
    <row r="275" s="107" customFormat="1" x14ac:dyDescent="0.25"/>
    <row r="276" s="107" customFormat="1" x14ac:dyDescent="0.25"/>
    <row r="277" s="107" customFormat="1" x14ac:dyDescent="0.25"/>
    <row r="278" s="107" customFormat="1" x14ac:dyDescent="0.25"/>
    <row r="279" s="107" customFormat="1" x14ac:dyDescent="0.25"/>
    <row r="280" s="107" customFormat="1" x14ac:dyDescent="0.25"/>
    <row r="281" s="107" customFormat="1" x14ac:dyDescent="0.25"/>
    <row r="282" s="107" customFormat="1" x14ac:dyDescent="0.25"/>
    <row r="283" s="107" customFormat="1" x14ac:dyDescent="0.25"/>
    <row r="284" s="107" customFormat="1" x14ac:dyDescent="0.25"/>
    <row r="285" s="107" customFormat="1" x14ac:dyDescent="0.25"/>
    <row r="286" s="107" customFormat="1" x14ac:dyDescent="0.25"/>
    <row r="287" s="107" customFormat="1" x14ac:dyDescent="0.25"/>
    <row r="288" s="107" customFormat="1" x14ac:dyDescent="0.25"/>
    <row r="289" s="107" customFormat="1" x14ac:dyDescent="0.25"/>
    <row r="290" s="107" customFormat="1" x14ac:dyDescent="0.25"/>
    <row r="291" s="107" customFormat="1" x14ac:dyDescent="0.25"/>
    <row r="292" s="107" customFormat="1" x14ac:dyDescent="0.25"/>
    <row r="293" s="107" customFormat="1" x14ac:dyDescent="0.25"/>
    <row r="294" s="107" customFormat="1" x14ac:dyDescent="0.25"/>
    <row r="295" s="107" customFormat="1" x14ac:dyDescent="0.25"/>
    <row r="296" s="107" customFormat="1" x14ac:dyDescent="0.25"/>
    <row r="297" s="107" customFormat="1" x14ac:dyDescent="0.25"/>
    <row r="298" s="107" customFormat="1" x14ac:dyDescent="0.25"/>
    <row r="299" s="107" customFormat="1" x14ac:dyDescent="0.25"/>
    <row r="300" s="107" customFormat="1" x14ac:dyDescent="0.25"/>
    <row r="301" s="107" customFormat="1" x14ac:dyDescent="0.25"/>
    <row r="302" s="107" customFormat="1" x14ac:dyDescent="0.25"/>
    <row r="303" s="107" customFormat="1" x14ac:dyDescent="0.25"/>
    <row r="304" s="107" customFormat="1" x14ac:dyDescent="0.25"/>
    <row r="305" s="107" customFormat="1" x14ac:dyDescent="0.25"/>
    <row r="306" s="107" customFormat="1" x14ac:dyDescent="0.25"/>
    <row r="307" s="107" customFormat="1" x14ac:dyDescent="0.25"/>
    <row r="308" s="107" customFormat="1" x14ac:dyDescent="0.25"/>
    <row r="309" s="107" customFormat="1" x14ac:dyDescent="0.25"/>
    <row r="310" s="107" customFormat="1" x14ac:dyDescent="0.25"/>
    <row r="311" s="107" customFormat="1" x14ac:dyDescent="0.25"/>
    <row r="312" s="107" customFormat="1" x14ac:dyDescent="0.25"/>
    <row r="313" s="107" customFormat="1" x14ac:dyDescent="0.25"/>
    <row r="314" s="107" customFormat="1" x14ac:dyDescent="0.25"/>
    <row r="315" s="107" customFormat="1" x14ac:dyDescent="0.25"/>
    <row r="316" s="107" customFormat="1" x14ac:dyDescent="0.25"/>
    <row r="317" s="107" customFormat="1" x14ac:dyDescent="0.25"/>
    <row r="318" s="107" customFormat="1" x14ac:dyDescent="0.25"/>
    <row r="319" s="107" customFormat="1" x14ac:dyDescent="0.25"/>
    <row r="320" s="107" customFormat="1" x14ac:dyDescent="0.25"/>
    <row r="321" s="107" customFormat="1" x14ac:dyDescent="0.25"/>
    <row r="322" s="107" customFormat="1" x14ac:dyDescent="0.25"/>
    <row r="323" s="107" customFormat="1" x14ac:dyDescent="0.25"/>
    <row r="324" s="107" customFormat="1" x14ac:dyDescent="0.25"/>
    <row r="325" s="107" customFormat="1" x14ac:dyDescent="0.25"/>
    <row r="326" s="107" customFormat="1" x14ac:dyDescent="0.25"/>
    <row r="327" s="107" customFormat="1" x14ac:dyDescent="0.25"/>
    <row r="328" s="107" customFormat="1" x14ac:dyDescent="0.25"/>
    <row r="329" s="107" customFormat="1" x14ac:dyDescent="0.25"/>
    <row r="330" s="107" customFormat="1" x14ac:dyDescent="0.25"/>
    <row r="331" s="107" customFormat="1" x14ac:dyDescent="0.25"/>
    <row r="332" s="107" customFormat="1" x14ac:dyDescent="0.25"/>
    <row r="333" s="107" customFormat="1" x14ac:dyDescent="0.25"/>
    <row r="334" s="107" customFormat="1" x14ac:dyDescent="0.25"/>
    <row r="335" s="107" customFormat="1" x14ac:dyDescent="0.25"/>
    <row r="336" s="107" customFormat="1" x14ac:dyDescent="0.25"/>
    <row r="337" s="107" customFormat="1" x14ac:dyDescent="0.25"/>
    <row r="338" s="107" customFormat="1" x14ac:dyDescent="0.25"/>
    <row r="339" s="107" customFormat="1" x14ac:dyDescent="0.25"/>
    <row r="340" s="107" customFormat="1" x14ac:dyDescent="0.25"/>
    <row r="341" s="107" customFormat="1" x14ac:dyDescent="0.25"/>
    <row r="342" s="107" customFormat="1" x14ac:dyDescent="0.25"/>
    <row r="343" s="107" customFormat="1" x14ac:dyDescent="0.25"/>
    <row r="344" s="107" customFormat="1" x14ac:dyDescent="0.25"/>
    <row r="345" s="107" customFormat="1" x14ac:dyDescent="0.25"/>
    <row r="346" s="107" customFormat="1" x14ac:dyDescent="0.25"/>
    <row r="347" s="107" customFormat="1" x14ac:dyDescent="0.25"/>
    <row r="348" s="107" customFormat="1" x14ac:dyDescent="0.25"/>
    <row r="349" s="107" customFormat="1" x14ac:dyDescent="0.25"/>
    <row r="350" s="107" customFormat="1" x14ac:dyDescent="0.25"/>
    <row r="351" s="107" customFormat="1" x14ac:dyDescent="0.25"/>
    <row r="352" s="107" customFormat="1" x14ac:dyDescent="0.25"/>
    <row r="353" s="107" customFormat="1" x14ac:dyDescent="0.25"/>
    <row r="354" s="107" customFormat="1" x14ac:dyDescent="0.25"/>
    <row r="355" s="107" customFormat="1" x14ac:dyDescent="0.25"/>
    <row r="356" s="107" customFormat="1" x14ac:dyDescent="0.25"/>
    <row r="357" s="107" customFormat="1" x14ac:dyDescent="0.25"/>
    <row r="358" s="107" customFormat="1" x14ac:dyDescent="0.25"/>
    <row r="359" s="107" customFormat="1" x14ac:dyDescent="0.25"/>
    <row r="360" s="107" customFormat="1" x14ac:dyDescent="0.25"/>
    <row r="361" s="107" customFormat="1" x14ac:dyDescent="0.25"/>
    <row r="362" s="107" customFormat="1" x14ac:dyDescent="0.25"/>
    <row r="363" s="107" customFormat="1" x14ac:dyDescent="0.25"/>
    <row r="364" s="107" customFormat="1" x14ac:dyDescent="0.25"/>
    <row r="365" s="107" customFormat="1" x14ac:dyDescent="0.25"/>
    <row r="366" s="107" customFormat="1" x14ac:dyDescent="0.25"/>
    <row r="367" s="107" customFormat="1" x14ac:dyDescent="0.25"/>
    <row r="368" s="107" customFormat="1" x14ac:dyDescent="0.25"/>
    <row r="369" s="107" customFormat="1" x14ac:dyDescent="0.25"/>
    <row r="370" s="107" customFormat="1" x14ac:dyDescent="0.25"/>
    <row r="371" s="107" customFormat="1" x14ac:dyDescent="0.25"/>
    <row r="372" s="107" customFormat="1" x14ac:dyDescent="0.25"/>
    <row r="373" s="107" customFormat="1" x14ac:dyDescent="0.25"/>
    <row r="374" s="107" customFormat="1" x14ac:dyDescent="0.25"/>
    <row r="375" s="107" customFormat="1" x14ac:dyDescent="0.25"/>
    <row r="376" s="107" customFormat="1" x14ac:dyDescent="0.25"/>
    <row r="377" s="107" customFormat="1" x14ac:dyDescent="0.25"/>
    <row r="378" s="107" customFormat="1" x14ac:dyDescent="0.25"/>
    <row r="379" s="107" customFormat="1" x14ac:dyDescent="0.25"/>
    <row r="380" s="107" customFormat="1" x14ac:dyDescent="0.25"/>
    <row r="381" s="107" customFormat="1" x14ac:dyDescent="0.25"/>
    <row r="382" s="107" customFormat="1" x14ac:dyDescent="0.25"/>
    <row r="383" s="107" customFormat="1" x14ac:dyDescent="0.25"/>
    <row r="384" s="107" customFormat="1" x14ac:dyDescent="0.25"/>
    <row r="385" s="107" customFormat="1" x14ac:dyDescent="0.25"/>
    <row r="386" s="107" customFormat="1" x14ac:dyDescent="0.25"/>
    <row r="387" s="107" customFormat="1" x14ac:dyDescent="0.25"/>
    <row r="388" s="107" customFormat="1" x14ac:dyDescent="0.25"/>
    <row r="389" s="107" customFormat="1" x14ac:dyDescent="0.25"/>
    <row r="390" s="107" customFormat="1" x14ac:dyDescent="0.25"/>
    <row r="391" s="107" customFormat="1" x14ac:dyDescent="0.25"/>
    <row r="392" s="107" customFormat="1" x14ac:dyDescent="0.25"/>
    <row r="393" s="107" customFormat="1" x14ac:dyDescent="0.25"/>
    <row r="394" s="107" customFormat="1" x14ac:dyDescent="0.25"/>
    <row r="395" s="107" customFormat="1" x14ac:dyDescent="0.25"/>
    <row r="396" s="107" customFormat="1" x14ac:dyDescent="0.25"/>
    <row r="397" s="107" customFormat="1" x14ac:dyDescent="0.25"/>
    <row r="398" s="107" customFormat="1" x14ac:dyDescent="0.25"/>
    <row r="399" s="107" customFormat="1" x14ac:dyDescent="0.25"/>
    <row r="400" s="107" customFormat="1" x14ac:dyDescent="0.25"/>
    <row r="401" s="107" customFormat="1" x14ac:dyDescent="0.25"/>
    <row r="402" s="107" customFormat="1" x14ac:dyDescent="0.25"/>
    <row r="403" s="107" customFormat="1" x14ac:dyDescent="0.25"/>
    <row r="404" s="107" customFormat="1" x14ac:dyDescent="0.25"/>
    <row r="405" s="107" customFormat="1" x14ac:dyDescent="0.25"/>
    <row r="406" s="107" customFormat="1" x14ac:dyDescent="0.25"/>
    <row r="407" s="107" customFormat="1" x14ac:dyDescent="0.25"/>
    <row r="408" s="107" customFormat="1" x14ac:dyDescent="0.25"/>
    <row r="409" s="107" customFormat="1" x14ac:dyDescent="0.25"/>
    <row r="410" s="107" customFormat="1" x14ac:dyDescent="0.25"/>
    <row r="411" s="107" customFormat="1" x14ac:dyDescent="0.25"/>
    <row r="412" s="107" customFormat="1" x14ac:dyDescent="0.25"/>
    <row r="413" s="107" customFormat="1" x14ac:dyDescent="0.25"/>
    <row r="414" s="107" customFormat="1" x14ac:dyDescent="0.25"/>
    <row r="415" s="107" customFormat="1" x14ac:dyDescent="0.25"/>
    <row r="416" s="107" customFormat="1" x14ac:dyDescent="0.25"/>
    <row r="417" s="107" customFormat="1" x14ac:dyDescent="0.25"/>
    <row r="418" s="107" customFormat="1" x14ac:dyDescent="0.25"/>
    <row r="419" s="107" customFormat="1" x14ac:dyDescent="0.25"/>
    <row r="420" s="107" customFormat="1" x14ac:dyDescent="0.25"/>
    <row r="421" s="107" customFormat="1" x14ac:dyDescent="0.25"/>
    <row r="422" s="107" customFormat="1" x14ac:dyDescent="0.25"/>
    <row r="423" s="107" customFormat="1" x14ac:dyDescent="0.25"/>
    <row r="424" s="107" customFormat="1" x14ac:dyDescent="0.25"/>
    <row r="425" s="107" customFormat="1" x14ac:dyDescent="0.25"/>
    <row r="426" s="107" customFormat="1" x14ac:dyDescent="0.25"/>
    <row r="427" s="107" customFormat="1" x14ac:dyDescent="0.25"/>
    <row r="428" s="107" customFormat="1" x14ac:dyDescent="0.25"/>
    <row r="429" s="107" customFormat="1" x14ac:dyDescent="0.25"/>
    <row r="430" s="107" customFormat="1" x14ac:dyDescent="0.25"/>
    <row r="431" s="107" customFormat="1" x14ac:dyDescent="0.25"/>
    <row r="432" s="107" customFormat="1" x14ac:dyDescent="0.25"/>
    <row r="433" s="107" customFormat="1" x14ac:dyDescent="0.25"/>
    <row r="434" s="107" customFormat="1" x14ac:dyDescent="0.25"/>
    <row r="435" s="107" customFormat="1" x14ac:dyDescent="0.25"/>
    <row r="436" s="107" customFormat="1" x14ac:dyDescent="0.25"/>
    <row r="437" s="107" customFormat="1" x14ac:dyDescent="0.25"/>
    <row r="438" s="107" customFormat="1" x14ac:dyDescent="0.25"/>
    <row r="439" s="107" customFormat="1" x14ac:dyDescent="0.25"/>
    <row r="440" s="107" customFormat="1" x14ac:dyDescent="0.25"/>
    <row r="441" s="107" customFormat="1" x14ac:dyDescent="0.25"/>
    <row r="442" s="107" customFormat="1" x14ac:dyDescent="0.25"/>
    <row r="443" s="107" customFormat="1" x14ac:dyDescent="0.25"/>
    <row r="444" s="107" customFormat="1" x14ac:dyDescent="0.25"/>
    <row r="445" s="107" customFormat="1" x14ac:dyDescent="0.25"/>
    <row r="446" s="107" customFormat="1" x14ac:dyDescent="0.25"/>
    <row r="447" s="107" customFormat="1" x14ac:dyDescent="0.25"/>
    <row r="448" s="107" customFormat="1" x14ac:dyDescent="0.25"/>
    <row r="449" s="107" customFormat="1" x14ac:dyDescent="0.25"/>
    <row r="450" s="107" customFormat="1" x14ac:dyDescent="0.25"/>
    <row r="451" s="107" customFormat="1" x14ac:dyDescent="0.25"/>
    <row r="452" s="107" customFormat="1" x14ac:dyDescent="0.25"/>
    <row r="453" s="107" customFormat="1" x14ac:dyDescent="0.25"/>
    <row r="454" s="107" customFormat="1" x14ac:dyDescent="0.25"/>
    <row r="455" s="107" customFormat="1" x14ac:dyDescent="0.25"/>
    <row r="456" s="107" customFormat="1" x14ac:dyDescent="0.25"/>
    <row r="457" s="107" customFormat="1" x14ac:dyDescent="0.25"/>
    <row r="458" s="107" customFormat="1" x14ac:dyDescent="0.25"/>
    <row r="459" s="107" customFormat="1" x14ac:dyDescent="0.25"/>
    <row r="460" s="107" customFormat="1" x14ac:dyDescent="0.25"/>
    <row r="461" s="107" customFormat="1" x14ac:dyDescent="0.25"/>
    <row r="462" s="107" customFormat="1" x14ac:dyDescent="0.25"/>
    <row r="463" s="107" customFormat="1" x14ac:dyDescent="0.25"/>
    <row r="464" s="107" customFormat="1" x14ac:dyDescent="0.25"/>
    <row r="465" s="107" customFormat="1" x14ac:dyDescent="0.25"/>
    <row r="466" s="107" customFormat="1" x14ac:dyDescent="0.25"/>
    <row r="467" s="107" customFormat="1" x14ac:dyDescent="0.25"/>
    <row r="468" s="107" customFormat="1" x14ac:dyDescent="0.25"/>
    <row r="469" s="107" customFormat="1" x14ac:dyDescent="0.25"/>
    <row r="470" s="107" customFormat="1" x14ac:dyDescent="0.25"/>
    <row r="471" s="107" customFormat="1" x14ac:dyDescent="0.25"/>
    <row r="472" s="107" customFormat="1" x14ac:dyDescent="0.25"/>
    <row r="473" s="107" customFormat="1" x14ac:dyDescent="0.25"/>
    <row r="474" s="107" customFormat="1" x14ac:dyDescent="0.25"/>
    <row r="475" s="107" customFormat="1" x14ac:dyDescent="0.25"/>
    <row r="476" s="107" customFormat="1" x14ac:dyDescent="0.25"/>
    <row r="477" s="107" customFormat="1" x14ac:dyDescent="0.25"/>
    <row r="478" s="107" customFormat="1" x14ac:dyDescent="0.25"/>
    <row r="479" s="107" customFormat="1" x14ac:dyDescent="0.25"/>
    <row r="480" s="107" customFormat="1" x14ac:dyDescent="0.25"/>
    <row r="481" s="107" customFormat="1" x14ac:dyDescent="0.25"/>
    <row r="482" s="107" customFormat="1" x14ac:dyDescent="0.25"/>
    <row r="483" s="107" customFormat="1" x14ac:dyDescent="0.25"/>
    <row r="484" s="107" customFormat="1" x14ac:dyDescent="0.25"/>
    <row r="485" s="107" customFormat="1" x14ac:dyDescent="0.25"/>
    <row r="486" s="107" customFormat="1" x14ac:dyDescent="0.25"/>
    <row r="487" s="107" customFormat="1" x14ac:dyDescent="0.25"/>
    <row r="488" s="107" customFormat="1" x14ac:dyDescent="0.25"/>
    <row r="489" s="107" customFormat="1" x14ac:dyDescent="0.25"/>
    <row r="490" s="107" customFormat="1" x14ac:dyDescent="0.25"/>
    <row r="491" s="107" customFormat="1" x14ac:dyDescent="0.25"/>
    <row r="492" s="107" customFormat="1" x14ac:dyDescent="0.25"/>
    <row r="493" s="107" customFormat="1" x14ac:dyDescent="0.25"/>
    <row r="494" s="107" customFormat="1" x14ac:dyDescent="0.25"/>
    <row r="495" s="107" customFormat="1" x14ac:dyDescent="0.25"/>
    <row r="496" s="107" customFormat="1" x14ac:dyDescent="0.25"/>
    <row r="497" s="107" customFormat="1" x14ac:dyDescent="0.25"/>
    <row r="498" s="107" customFormat="1" x14ac:dyDescent="0.25"/>
    <row r="499" s="107" customFormat="1" x14ac:dyDescent="0.25"/>
    <row r="500" s="107" customFormat="1" x14ac:dyDescent="0.25"/>
    <row r="501" s="107" customFormat="1" x14ac:dyDescent="0.25"/>
    <row r="502" s="107" customFormat="1" x14ac:dyDescent="0.25"/>
    <row r="503" s="107" customFormat="1" x14ac:dyDescent="0.25"/>
    <row r="504" s="107" customFormat="1" x14ac:dyDescent="0.25"/>
    <row r="505" s="107" customFormat="1" x14ac:dyDescent="0.25"/>
    <row r="506" s="107" customFormat="1" x14ac:dyDescent="0.25"/>
    <row r="507" s="107" customFormat="1" x14ac:dyDescent="0.25"/>
    <row r="508" s="107" customFormat="1" x14ac:dyDescent="0.25"/>
    <row r="509" s="107" customFormat="1" x14ac:dyDescent="0.25"/>
    <row r="510" s="107" customFormat="1" x14ac:dyDescent="0.25"/>
    <row r="511" s="107" customFormat="1" x14ac:dyDescent="0.25"/>
    <row r="512" s="107" customFormat="1" x14ac:dyDescent="0.25"/>
    <row r="513" s="107" customFormat="1" x14ac:dyDescent="0.25"/>
    <row r="514" s="107" customFormat="1" x14ac:dyDescent="0.25"/>
    <row r="515" s="107" customFormat="1" x14ac:dyDescent="0.25"/>
    <row r="516" s="107" customFormat="1" x14ac:dyDescent="0.25"/>
    <row r="517" s="107" customFormat="1" x14ac:dyDescent="0.25"/>
    <row r="518" s="107" customFormat="1" x14ac:dyDescent="0.25"/>
    <row r="519" s="107" customFormat="1" x14ac:dyDescent="0.25"/>
    <row r="520" s="107" customFormat="1" x14ac:dyDescent="0.25"/>
    <row r="521" s="107" customFormat="1" x14ac:dyDescent="0.25"/>
    <row r="522" s="107" customFormat="1" x14ac:dyDescent="0.25"/>
    <row r="523" s="107" customFormat="1" x14ac:dyDescent="0.25"/>
    <row r="524" s="107" customFormat="1" x14ac:dyDescent="0.25"/>
    <row r="525" s="107" customFormat="1" x14ac:dyDescent="0.25"/>
    <row r="526" s="107" customFormat="1" x14ac:dyDescent="0.25"/>
    <row r="527" s="107" customFormat="1" x14ac:dyDescent="0.25"/>
    <row r="528" s="107" customFormat="1" x14ac:dyDescent="0.25"/>
    <row r="529" s="107" customFormat="1" x14ac:dyDescent="0.25"/>
    <row r="530" s="107" customFormat="1" x14ac:dyDescent="0.25"/>
    <row r="531" s="107" customFormat="1" x14ac:dyDescent="0.25"/>
    <row r="532" s="107" customFormat="1" x14ac:dyDescent="0.25"/>
    <row r="533" s="107" customFormat="1" x14ac:dyDescent="0.25"/>
    <row r="534" s="107" customFormat="1" x14ac:dyDescent="0.25"/>
    <row r="535" s="107" customFormat="1" x14ac:dyDescent="0.25"/>
    <row r="536" s="107" customFormat="1" x14ac:dyDescent="0.25"/>
    <row r="537" s="107" customFormat="1" x14ac:dyDescent="0.25"/>
  </sheetData>
  <sheetProtection algorithmName="SHA-512" hashValue="gqmsn/lhu/C0Nh0kc00ZKeou7cDapxgwCI009cxtRRRBXuCwOZVpmvKms6NFK1P6P+c8Vh9VtHnHPtQrDrJr6Q==" saltValue="dqqNsPI8q1qega4ZllVjtg==" spinCount="100000" sheet="1" objects="1" scenarios="1"/>
  <mergeCells count="3">
    <mergeCell ref="B3:B11"/>
    <mergeCell ref="B12:B16"/>
    <mergeCell ref="B17:B20"/>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4" id="{533AF7DF-A0AA-472B-B53D-B5094D1ECFBC}">
            <xm:f>CALCULADOR!$T$9&lt;11</xm:f>
            <x14:dxf>
              <fill>
                <patternFill>
                  <bgColor rgb="FF92D050"/>
                </patternFill>
              </fill>
            </x14:dxf>
          </x14:cfRule>
          <xm:sqref>C4:C10 C12:C14 C17</xm:sqref>
        </x14:conditionalFormatting>
        <x14:conditionalFormatting xmlns:xm="http://schemas.microsoft.com/office/excel/2006/main">
          <x14:cfRule type="expression" priority="17" id="{AC7CFE14-A6F4-45DE-9C9D-1B8BD213E9E8}">
            <xm:f>CALCULADOR!$T$9&lt;5</xm:f>
            <x14:dxf>
              <fill>
                <patternFill>
                  <bgColor rgb="FF92D050"/>
                </patternFill>
              </fill>
            </x14:dxf>
          </x14:cfRule>
          <xm:sqref>C3</xm:sqref>
        </x14:conditionalFormatting>
        <x14:conditionalFormatting xmlns:xm="http://schemas.microsoft.com/office/excel/2006/main">
          <x14:cfRule type="expression" priority="18" id="{3C1EF0C1-6C44-4560-9F18-213C42ACF292}">
            <xm:f>CALCULADOR!$T$9&lt;21</xm:f>
            <x14:dxf>
              <fill>
                <patternFill>
                  <bgColor rgb="FF92D050"/>
                </patternFill>
              </fill>
            </x14:dxf>
          </x14:cfRule>
          <xm:sqref>D5:D20</xm:sqref>
        </x14:conditionalFormatting>
        <x14:conditionalFormatting xmlns:xm="http://schemas.microsoft.com/office/excel/2006/main">
          <x14:cfRule type="expression" priority="19" id="{711B3CF7-80C4-46CF-9996-D834EE424DD7}">
            <xm:f>CALCULADOR!$T$9&lt;16</xm:f>
            <x14:dxf>
              <fill>
                <patternFill>
                  <bgColor rgb="FF92D050"/>
                </patternFill>
              </fill>
            </x14:dxf>
          </x14:cfRule>
          <xm:sqref>D3:D4</xm:sqref>
        </x14:conditionalFormatting>
        <x14:conditionalFormatting xmlns:xm="http://schemas.microsoft.com/office/excel/2006/main">
          <x14:cfRule type="expression" priority="20" id="{8424BBB0-78EF-47D0-94C0-6361237DA0FE}">
            <xm:f>CALCULADOR!$T$9&lt;31</xm:f>
            <x14:dxf>
              <fill>
                <patternFill>
                  <bgColor rgb="FF92D050"/>
                </patternFill>
              </fill>
            </x14:dxf>
          </x14:cfRule>
          <xm:sqref>E3:E7 E12:E16</xm:sqref>
        </x14:conditionalFormatting>
        <x14:conditionalFormatting xmlns:xm="http://schemas.microsoft.com/office/excel/2006/main">
          <x14:cfRule type="expression" priority="22" id="{CC4DE2A7-E1B0-4F06-89D7-3A026FD96C36}">
            <xm:f>CALCULADOR!$T$9&lt;41</xm:f>
            <x14:dxf>
              <fill>
                <patternFill>
                  <bgColor rgb="FF92D050"/>
                </patternFill>
              </fill>
            </x14:dxf>
          </x14:cfRule>
          <xm:sqref>F12:F13 F5:F6</xm:sqref>
        </x14:conditionalFormatting>
        <x14:conditionalFormatting xmlns:xm="http://schemas.microsoft.com/office/excel/2006/main">
          <x14:cfRule type="expression" priority="24" id="{C5726B80-D853-4D8E-B136-FBEDBCCFE4E9}">
            <xm:f>CALCULADOR!$T$9&lt;46</xm:f>
            <x14:dxf>
              <fill>
                <patternFill>
                  <bgColor rgb="FF92D050"/>
                </patternFill>
              </fill>
            </x14:dxf>
          </x14:cfRule>
          <xm:sqref>F3:F4</xm:sqref>
        </x14:conditionalFormatting>
        <x14:conditionalFormatting xmlns:xm="http://schemas.microsoft.com/office/excel/2006/main">
          <x14:cfRule type="expression" priority="25" id="{47361171-8652-4E02-A491-FAC0E74B8DA4}">
            <xm:f>CALCULADOR!$T$9&lt;61</xm:f>
            <x14:dxf>
              <fill>
                <patternFill>
                  <bgColor rgb="FF92D050"/>
                </patternFill>
              </fill>
            </x14:dxf>
          </x14:cfRule>
          <xm:sqref>G3:G4 G12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50"/>
  <sheetViews>
    <sheetView workbookViewId="0">
      <selection activeCell="D15" sqref="D15"/>
    </sheetView>
  </sheetViews>
  <sheetFormatPr baseColWidth="10" defaultRowHeight="15" x14ac:dyDescent="0.25"/>
  <cols>
    <col min="2" max="2" width="31.5703125" bestFit="1" customWidth="1"/>
    <col min="3" max="3" width="1.85546875" style="106" customWidth="1"/>
    <col min="4" max="4" width="16.7109375" customWidth="1"/>
    <col min="5" max="5" width="18.28515625" customWidth="1"/>
    <col min="6" max="6" width="1.85546875" style="106" customWidth="1"/>
    <col min="7" max="7" width="20.42578125" bestFit="1" customWidth="1"/>
    <col min="8" max="8" width="6.140625" bestFit="1" customWidth="1"/>
    <col min="9" max="9" width="1.85546875" style="106" customWidth="1"/>
    <col min="12" max="14" width="11.42578125" style="106"/>
    <col min="15" max="15" width="0" style="106" hidden="1" customWidth="1"/>
    <col min="16" max="28" width="11.42578125" style="106"/>
  </cols>
  <sheetData>
    <row r="1" spans="1:15" s="106" customFormat="1" ht="15.75" thickBot="1" x14ac:dyDescent="0.3"/>
    <row r="2" spans="1:15" x14ac:dyDescent="0.25">
      <c r="A2" s="106"/>
      <c r="B2" s="190" t="s">
        <v>57</v>
      </c>
      <c r="C2" s="191"/>
      <c r="D2" s="191"/>
      <c r="E2" s="191"/>
      <c r="F2" s="191"/>
      <c r="G2" s="191"/>
      <c r="H2" s="191"/>
      <c r="I2" s="191"/>
      <c r="J2" s="191"/>
      <c r="K2" s="192"/>
    </row>
    <row r="3" spans="1:15" x14ac:dyDescent="0.25">
      <c r="A3" s="106"/>
      <c r="B3" s="193"/>
      <c r="C3" s="194"/>
      <c r="D3" s="194"/>
      <c r="E3" s="194"/>
      <c r="F3" s="194"/>
      <c r="G3" s="194"/>
      <c r="H3" s="194"/>
      <c r="I3" s="194"/>
      <c r="J3" s="194"/>
      <c r="K3" s="195"/>
    </row>
    <row r="4" spans="1:15" ht="15.75" thickBot="1" x14ac:dyDescent="0.3">
      <c r="A4" s="106"/>
      <c r="B4" s="196"/>
      <c r="C4" s="197"/>
      <c r="D4" s="197"/>
      <c r="E4" s="197"/>
      <c r="F4" s="197"/>
      <c r="G4" s="197"/>
      <c r="H4" s="197"/>
      <c r="I4" s="197"/>
      <c r="J4" s="197"/>
      <c r="K4" s="198"/>
    </row>
    <row r="5" spans="1:15" s="106" customFormat="1" ht="15.75" thickBot="1" x14ac:dyDescent="0.3">
      <c r="B5" s="107"/>
      <c r="D5" s="107"/>
      <c r="E5" s="107"/>
      <c r="G5" s="107"/>
      <c r="H5" s="107"/>
    </row>
    <row r="6" spans="1:15" ht="15.75" thickBot="1" x14ac:dyDescent="0.3">
      <c r="A6" s="106"/>
      <c r="B6" s="15" t="s">
        <v>58</v>
      </c>
      <c r="D6" s="184" t="s">
        <v>59</v>
      </c>
      <c r="E6" s="185"/>
      <c r="G6" s="188" t="s">
        <v>59</v>
      </c>
      <c r="H6" s="189"/>
      <c r="J6" s="16" t="s">
        <v>60</v>
      </c>
      <c r="K6" s="17" t="s">
        <v>61</v>
      </c>
    </row>
    <row r="7" spans="1:15" ht="15.75" thickBot="1" x14ac:dyDescent="0.3">
      <c r="A7" s="106"/>
      <c r="B7" s="18" t="s">
        <v>62</v>
      </c>
      <c r="D7" s="199">
        <f>_xlfn.IFNA(VLOOKUP(B7,G7:H11,2,FALSE),"N/A")</f>
        <v>0.01</v>
      </c>
      <c r="E7" s="200"/>
      <c r="G7" s="19" t="s">
        <v>62</v>
      </c>
      <c r="H7" s="20">
        <v>0.01</v>
      </c>
      <c r="J7" s="21">
        <v>18</v>
      </c>
      <c r="K7" s="22">
        <v>0.75</v>
      </c>
    </row>
    <row r="8" spans="1:15" ht="15.75" thickBot="1" x14ac:dyDescent="0.3">
      <c r="A8" s="106"/>
      <c r="B8" s="15" t="s">
        <v>63</v>
      </c>
      <c r="D8" s="184" t="s">
        <v>64</v>
      </c>
      <c r="E8" s="185"/>
      <c r="G8" s="19" t="s">
        <v>65</v>
      </c>
      <c r="H8" s="23">
        <v>5.0000000000000001E-3</v>
      </c>
      <c r="J8" s="21">
        <v>17</v>
      </c>
      <c r="K8" s="22">
        <v>1</v>
      </c>
    </row>
    <row r="9" spans="1:15" ht="15.75" thickBot="1" x14ac:dyDescent="0.3">
      <c r="A9" s="106"/>
      <c r="B9" s="18" t="s">
        <v>66</v>
      </c>
      <c r="D9" s="182">
        <f>_xlfn.IFNA(VLOOKUP(B9,G14:H15,2,FALSE),"N/A")</f>
        <v>56</v>
      </c>
      <c r="E9" s="183"/>
      <c r="G9" s="19" t="s">
        <v>67</v>
      </c>
      <c r="H9" s="20">
        <v>0.01</v>
      </c>
      <c r="J9" s="21">
        <v>16</v>
      </c>
      <c r="K9" s="22">
        <v>1.5</v>
      </c>
    </row>
    <row r="10" spans="1:15" ht="15.75" thickBot="1" x14ac:dyDescent="0.3">
      <c r="A10" s="106"/>
      <c r="B10" s="15" t="s">
        <v>68</v>
      </c>
      <c r="D10" s="184" t="s">
        <v>69</v>
      </c>
      <c r="E10" s="185"/>
      <c r="G10" s="19" t="s">
        <v>70</v>
      </c>
      <c r="H10" s="20">
        <v>0.03</v>
      </c>
      <c r="J10" s="21">
        <v>14</v>
      </c>
      <c r="K10" s="22">
        <v>2.5</v>
      </c>
    </row>
    <row r="11" spans="1:15" ht="15.75" thickBot="1" x14ac:dyDescent="0.3">
      <c r="A11" s="106"/>
      <c r="B11" s="100">
        <v>17.600000000000001</v>
      </c>
      <c r="D11" s="182">
        <f>(B11*D7)</f>
        <v>0.17600000000000002</v>
      </c>
      <c r="E11" s="183"/>
      <c r="G11" s="24" t="s">
        <v>71</v>
      </c>
      <c r="H11" s="25">
        <v>0.03</v>
      </c>
      <c r="J11" s="21">
        <v>12</v>
      </c>
      <c r="K11" s="22">
        <v>4</v>
      </c>
    </row>
    <row r="12" spans="1:15" ht="15.75" thickBot="1" x14ac:dyDescent="0.3">
      <c r="A12" s="106"/>
      <c r="B12" s="15" t="s">
        <v>72</v>
      </c>
      <c r="D12" s="184" t="s">
        <v>73</v>
      </c>
      <c r="E12" s="185"/>
      <c r="G12" s="14"/>
      <c r="H12" s="14"/>
      <c r="J12" s="21">
        <v>10</v>
      </c>
      <c r="K12" s="22">
        <v>6</v>
      </c>
    </row>
    <row r="13" spans="1:15" ht="15.75" thickBot="1" x14ac:dyDescent="0.3">
      <c r="A13" s="106"/>
      <c r="B13" s="100">
        <v>10</v>
      </c>
      <c r="D13" s="186">
        <f>(2*B13*B15/(D9*D11))</f>
        <v>20.29220779220779</v>
      </c>
      <c r="E13" s="187"/>
      <c r="G13" s="188" t="s">
        <v>74</v>
      </c>
      <c r="H13" s="189"/>
      <c r="J13" s="21">
        <v>8</v>
      </c>
      <c r="K13" s="22">
        <v>10</v>
      </c>
    </row>
    <row r="14" spans="1:15" ht="15.75" thickBot="1" x14ac:dyDescent="0.3">
      <c r="A14" s="106"/>
      <c r="B14" s="15" t="s">
        <v>75</v>
      </c>
      <c r="D14" s="106"/>
      <c r="E14" s="106"/>
      <c r="G14" s="19" t="s">
        <v>66</v>
      </c>
      <c r="H14" s="26">
        <v>56</v>
      </c>
      <c r="J14" s="21">
        <v>6</v>
      </c>
      <c r="K14" s="22">
        <v>16</v>
      </c>
      <c r="O14" s="106">
        <f>IF(D13&lt;K7,1,0)</f>
        <v>0</v>
      </c>
    </row>
    <row r="15" spans="1:15" ht="15.75" thickBot="1" x14ac:dyDescent="0.3">
      <c r="A15" s="106"/>
      <c r="B15" s="100">
        <v>10</v>
      </c>
      <c r="D15" s="106"/>
      <c r="E15" s="106"/>
      <c r="G15" s="24" t="s">
        <v>76</v>
      </c>
      <c r="H15" s="27">
        <v>35</v>
      </c>
      <c r="J15" s="21">
        <v>4</v>
      </c>
      <c r="K15" s="22">
        <v>25</v>
      </c>
    </row>
    <row r="16" spans="1:15" x14ac:dyDescent="0.25">
      <c r="A16" s="106"/>
      <c r="B16" s="106"/>
      <c r="D16" s="107"/>
      <c r="E16" s="107"/>
      <c r="G16" s="107"/>
      <c r="H16" s="107"/>
      <c r="J16" s="21">
        <v>2</v>
      </c>
      <c r="K16" s="22">
        <v>35</v>
      </c>
    </row>
    <row r="17" spans="1:11" x14ac:dyDescent="0.25">
      <c r="A17" s="106"/>
      <c r="B17" s="106"/>
      <c r="D17" s="106"/>
      <c r="E17" s="106"/>
      <c r="G17" s="108"/>
      <c r="H17" s="106"/>
      <c r="J17" s="21">
        <v>1</v>
      </c>
      <c r="K17" s="22">
        <v>50</v>
      </c>
    </row>
    <row r="18" spans="1:11" x14ac:dyDescent="0.25">
      <c r="A18" s="106"/>
      <c r="B18" s="106"/>
      <c r="D18" s="106"/>
      <c r="E18" s="106"/>
      <c r="G18" s="106"/>
      <c r="H18" s="106"/>
      <c r="J18" s="21" t="s">
        <v>77</v>
      </c>
      <c r="K18" s="22">
        <v>55</v>
      </c>
    </row>
    <row r="19" spans="1:11" x14ac:dyDescent="0.25">
      <c r="A19" s="106"/>
      <c r="B19" s="106"/>
      <c r="D19" s="107"/>
      <c r="E19" s="107"/>
      <c r="G19" s="106"/>
      <c r="H19" s="106"/>
      <c r="J19" s="21" t="s">
        <v>78</v>
      </c>
      <c r="K19" s="22">
        <v>70</v>
      </c>
    </row>
    <row r="20" spans="1:11" ht="15.75" thickBot="1" x14ac:dyDescent="0.3">
      <c r="A20" s="106"/>
      <c r="B20" s="107"/>
      <c r="D20" s="107"/>
      <c r="E20" s="107"/>
      <c r="G20" s="106"/>
      <c r="H20" s="106"/>
      <c r="J20" s="28" t="s">
        <v>79</v>
      </c>
      <c r="K20" s="29">
        <v>95</v>
      </c>
    </row>
    <row r="21" spans="1:11" x14ac:dyDescent="0.25">
      <c r="A21" s="106"/>
      <c r="B21" s="107"/>
      <c r="D21" s="106"/>
      <c r="E21" s="106"/>
      <c r="G21" s="106"/>
      <c r="H21" s="106"/>
      <c r="J21" s="106"/>
      <c r="K21" s="106"/>
    </row>
    <row r="22" spans="1:11" x14ac:dyDescent="0.25">
      <c r="A22" s="106"/>
      <c r="B22" s="106"/>
      <c r="D22" s="106"/>
      <c r="E22" s="106"/>
      <c r="G22" s="106"/>
      <c r="H22" s="106"/>
      <c r="J22" s="106"/>
      <c r="K22" s="106"/>
    </row>
    <row r="23" spans="1:11" x14ac:dyDescent="0.25">
      <c r="A23" s="106"/>
      <c r="B23" s="106"/>
      <c r="D23" s="106"/>
      <c r="E23" s="106"/>
      <c r="G23" s="106"/>
      <c r="H23" s="106"/>
      <c r="J23" s="106"/>
      <c r="K23" s="106"/>
    </row>
    <row r="24" spans="1:11" x14ac:dyDescent="0.25">
      <c r="A24" s="106"/>
      <c r="B24" s="106"/>
      <c r="D24" s="106"/>
      <c r="E24" s="106"/>
      <c r="G24" s="106"/>
      <c r="H24" s="106"/>
      <c r="J24" s="106"/>
      <c r="K24" s="106"/>
    </row>
    <row r="25" spans="1:11" x14ac:dyDescent="0.25">
      <c r="A25" s="106"/>
      <c r="B25" s="106"/>
      <c r="D25" s="106"/>
      <c r="E25" s="106"/>
      <c r="G25" s="106"/>
      <c r="H25" s="106"/>
      <c r="J25" s="106"/>
      <c r="K25" s="106"/>
    </row>
    <row r="26" spans="1:11" x14ac:dyDescent="0.25">
      <c r="A26" s="106"/>
      <c r="B26" s="106"/>
      <c r="D26" s="106"/>
      <c r="E26" s="106"/>
      <c r="G26" s="106"/>
      <c r="H26" s="106"/>
      <c r="J26" s="106"/>
      <c r="K26" s="106"/>
    </row>
    <row r="27" spans="1:11" x14ac:dyDescent="0.25">
      <c r="A27" s="106"/>
      <c r="B27" s="106"/>
      <c r="D27" s="106"/>
      <c r="E27" s="106"/>
      <c r="G27" s="106"/>
      <c r="H27" s="106"/>
      <c r="J27" s="106"/>
      <c r="K27" s="106"/>
    </row>
    <row r="28" spans="1:11" x14ac:dyDescent="0.25">
      <c r="A28" s="106"/>
      <c r="B28" s="106"/>
      <c r="D28" s="106"/>
      <c r="E28" s="106"/>
      <c r="G28" s="106"/>
      <c r="H28" s="106"/>
      <c r="J28" s="106"/>
      <c r="K28" s="106"/>
    </row>
    <row r="29" spans="1:11" x14ac:dyDescent="0.25">
      <c r="A29" s="106"/>
      <c r="B29" s="106"/>
      <c r="D29" s="106"/>
      <c r="E29" s="106"/>
      <c r="G29" s="106"/>
      <c r="H29" s="106"/>
      <c r="J29" s="106"/>
      <c r="K29" s="106"/>
    </row>
    <row r="30" spans="1:11" x14ac:dyDescent="0.25">
      <c r="A30" s="106"/>
      <c r="B30" s="106"/>
      <c r="D30" s="106"/>
      <c r="E30" s="106"/>
      <c r="G30" s="106"/>
      <c r="H30" s="106"/>
      <c r="J30" s="106"/>
      <c r="K30" s="106"/>
    </row>
    <row r="31" spans="1:11" x14ac:dyDescent="0.25">
      <c r="A31" s="106"/>
      <c r="B31" s="106"/>
      <c r="D31" s="106"/>
      <c r="E31" s="106"/>
      <c r="G31" s="106"/>
      <c r="H31" s="106"/>
      <c r="J31" s="106"/>
      <c r="K31" s="106"/>
    </row>
    <row r="32" spans="1:11" x14ac:dyDescent="0.25">
      <c r="A32" s="106"/>
      <c r="B32" s="106"/>
      <c r="D32" s="106"/>
      <c r="E32" s="106"/>
      <c r="G32" s="106"/>
      <c r="H32" s="106"/>
      <c r="J32" s="106"/>
      <c r="K32" s="106"/>
    </row>
    <row r="33" spans="1:11" x14ac:dyDescent="0.25">
      <c r="A33" s="106"/>
      <c r="B33" s="106"/>
      <c r="D33" s="106"/>
      <c r="E33" s="106"/>
      <c r="G33" s="106"/>
      <c r="H33" s="106"/>
      <c r="J33" s="106"/>
      <c r="K33" s="106"/>
    </row>
    <row r="34" spans="1:11" x14ac:dyDescent="0.25">
      <c r="A34" s="106"/>
      <c r="B34" s="106"/>
      <c r="D34" s="106"/>
      <c r="E34" s="106"/>
      <c r="G34" s="106"/>
      <c r="H34" s="106"/>
      <c r="J34" s="106"/>
      <c r="K34" s="106"/>
    </row>
    <row r="35" spans="1:11" x14ac:dyDescent="0.25">
      <c r="A35" s="106"/>
      <c r="B35" s="106"/>
      <c r="D35" s="106"/>
      <c r="E35" s="106"/>
      <c r="G35" s="106"/>
      <c r="H35" s="106"/>
      <c r="J35" s="106"/>
      <c r="K35" s="106"/>
    </row>
    <row r="36" spans="1:11" x14ac:dyDescent="0.25">
      <c r="A36" s="106"/>
      <c r="B36" s="106"/>
      <c r="D36" s="106"/>
      <c r="E36" s="106"/>
      <c r="G36" s="106"/>
      <c r="H36" s="106"/>
      <c r="J36" s="106"/>
      <c r="K36" s="106"/>
    </row>
    <row r="37" spans="1:11" x14ac:dyDescent="0.25">
      <c r="A37" s="106"/>
      <c r="B37" s="106"/>
      <c r="D37" s="106"/>
      <c r="E37" s="106"/>
      <c r="G37" s="106"/>
      <c r="H37" s="106"/>
      <c r="J37" s="106"/>
      <c r="K37" s="106"/>
    </row>
    <row r="38" spans="1:11" x14ac:dyDescent="0.25">
      <c r="A38" s="106"/>
      <c r="B38" s="106"/>
      <c r="D38" s="106"/>
      <c r="E38" s="106"/>
      <c r="G38" s="106"/>
      <c r="H38" s="106"/>
      <c r="J38" s="106"/>
      <c r="K38" s="106"/>
    </row>
    <row r="39" spans="1:11" x14ac:dyDescent="0.25">
      <c r="A39" s="106"/>
      <c r="B39" s="106"/>
      <c r="D39" s="106"/>
      <c r="E39" s="106"/>
      <c r="G39" s="106"/>
      <c r="H39" s="106"/>
      <c r="J39" s="106"/>
      <c r="K39" s="106"/>
    </row>
    <row r="40" spans="1:11" x14ac:dyDescent="0.25">
      <c r="A40" s="106"/>
      <c r="B40" s="106"/>
      <c r="D40" s="106"/>
      <c r="E40" s="106"/>
      <c r="G40" s="106"/>
      <c r="H40" s="106"/>
      <c r="J40" s="106"/>
      <c r="K40" s="106"/>
    </row>
    <row r="41" spans="1:11" x14ac:dyDescent="0.25">
      <c r="A41" s="106"/>
      <c r="B41" s="106"/>
      <c r="D41" s="106"/>
      <c r="E41" s="106"/>
      <c r="G41" s="106"/>
      <c r="H41" s="106"/>
      <c r="J41" s="106"/>
      <c r="K41" s="106"/>
    </row>
    <row r="42" spans="1:11" x14ac:dyDescent="0.25">
      <c r="A42" s="106"/>
      <c r="B42" s="106"/>
      <c r="D42" s="106"/>
      <c r="E42" s="106"/>
      <c r="G42" s="106"/>
      <c r="H42" s="106"/>
      <c r="J42" s="106"/>
      <c r="K42" s="106"/>
    </row>
    <row r="43" spans="1:11" x14ac:dyDescent="0.25">
      <c r="A43" s="106"/>
      <c r="B43" s="106"/>
      <c r="D43" s="106"/>
      <c r="E43" s="106"/>
      <c r="G43" s="106"/>
      <c r="H43" s="106"/>
      <c r="J43" s="106"/>
      <c r="K43" s="106"/>
    </row>
    <row r="44" spans="1:11" x14ac:dyDescent="0.25">
      <c r="A44" s="106"/>
      <c r="B44" s="106"/>
      <c r="D44" s="106"/>
      <c r="E44" s="106"/>
      <c r="G44" s="106"/>
      <c r="H44" s="106"/>
      <c r="J44" s="106"/>
      <c r="K44" s="106"/>
    </row>
    <row r="45" spans="1:11" x14ac:dyDescent="0.25">
      <c r="A45" s="106"/>
      <c r="B45" s="106"/>
      <c r="D45" s="106"/>
      <c r="E45" s="106"/>
      <c r="G45" s="106"/>
      <c r="H45" s="106"/>
      <c r="J45" s="106"/>
      <c r="K45" s="106"/>
    </row>
    <row r="46" spans="1:11" x14ac:dyDescent="0.25">
      <c r="A46" s="106"/>
      <c r="B46" s="106"/>
      <c r="D46" s="106"/>
      <c r="E46" s="106"/>
      <c r="G46" s="106"/>
      <c r="H46" s="106"/>
      <c r="J46" s="106"/>
      <c r="K46" s="106"/>
    </row>
    <row r="47" spans="1:11" x14ac:dyDescent="0.25">
      <c r="A47" s="106"/>
      <c r="B47" s="106"/>
      <c r="D47" s="106"/>
      <c r="E47" s="106"/>
      <c r="G47" s="106"/>
      <c r="H47" s="106"/>
      <c r="J47" s="106"/>
      <c r="K47" s="106"/>
    </row>
    <row r="48" spans="1:11" x14ac:dyDescent="0.25">
      <c r="A48" s="106"/>
      <c r="B48" s="106"/>
      <c r="D48" s="106"/>
      <c r="E48" s="106"/>
      <c r="G48" s="106"/>
      <c r="H48" s="106"/>
      <c r="J48" s="106"/>
      <c r="K48" s="106"/>
    </row>
    <row r="49" spans="1:11" x14ac:dyDescent="0.25">
      <c r="A49" s="106"/>
      <c r="B49" s="106"/>
      <c r="D49" s="106"/>
      <c r="E49" s="106"/>
      <c r="G49" s="106"/>
      <c r="H49" s="106"/>
      <c r="J49" s="106"/>
      <c r="K49" s="106"/>
    </row>
    <row r="50" spans="1:11" x14ac:dyDescent="0.25">
      <c r="A50" s="106"/>
      <c r="B50" s="106"/>
      <c r="D50" s="106"/>
      <c r="E50" s="106"/>
      <c r="G50" s="106"/>
      <c r="H50" s="106"/>
      <c r="J50" s="106"/>
      <c r="K50" s="106"/>
    </row>
    <row r="51" spans="1:11" x14ac:dyDescent="0.25">
      <c r="A51" s="106"/>
      <c r="B51" s="106"/>
      <c r="D51" s="106"/>
      <c r="E51" s="106"/>
      <c r="G51" s="106"/>
      <c r="H51" s="106"/>
      <c r="J51" s="106"/>
      <c r="K51" s="106"/>
    </row>
    <row r="52" spans="1:11" x14ac:dyDescent="0.25">
      <c r="A52" s="106"/>
      <c r="B52" s="106"/>
      <c r="D52" s="106"/>
      <c r="E52" s="106"/>
      <c r="G52" s="106"/>
      <c r="H52" s="106"/>
      <c r="J52" s="106"/>
      <c r="K52" s="106"/>
    </row>
    <row r="53" spans="1:11" x14ac:dyDescent="0.25">
      <c r="A53" s="106"/>
      <c r="B53" s="106"/>
      <c r="D53" s="106"/>
      <c r="E53" s="106"/>
      <c r="G53" s="106"/>
      <c r="H53" s="106"/>
      <c r="J53" s="106"/>
      <c r="K53" s="106"/>
    </row>
    <row r="54" spans="1:11" x14ac:dyDescent="0.25">
      <c r="A54" s="106"/>
      <c r="B54" s="106"/>
      <c r="D54" s="106"/>
      <c r="E54" s="106"/>
      <c r="G54" s="106"/>
      <c r="H54" s="106"/>
      <c r="J54" s="106"/>
      <c r="K54" s="106"/>
    </row>
    <row r="55" spans="1:11" x14ac:dyDescent="0.25">
      <c r="A55" s="106"/>
      <c r="B55" s="106"/>
      <c r="D55" s="106"/>
      <c r="E55" s="106"/>
      <c r="G55" s="106"/>
      <c r="H55" s="106"/>
      <c r="J55" s="106"/>
      <c r="K55" s="106"/>
    </row>
    <row r="56" spans="1:11" x14ac:dyDescent="0.25">
      <c r="A56" s="106"/>
      <c r="B56" s="106"/>
      <c r="D56" s="106"/>
      <c r="E56" s="106"/>
      <c r="G56" s="106"/>
      <c r="H56" s="106"/>
      <c r="J56" s="106"/>
      <c r="K56" s="106"/>
    </row>
    <row r="57" spans="1:11" x14ac:dyDescent="0.25">
      <c r="A57" s="106"/>
      <c r="B57" s="106"/>
      <c r="D57" s="106"/>
      <c r="E57" s="106"/>
      <c r="G57" s="106"/>
      <c r="H57" s="106"/>
      <c r="J57" s="106"/>
      <c r="K57" s="106"/>
    </row>
    <row r="58" spans="1:11" x14ac:dyDescent="0.25">
      <c r="A58" s="106"/>
      <c r="B58" s="106"/>
      <c r="D58" s="106"/>
      <c r="E58" s="106"/>
      <c r="G58" s="106"/>
      <c r="H58" s="106"/>
      <c r="J58" s="106"/>
      <c r="K58" s="106"/>
    </row>
    <row r="59" spans="1:11" x14ac:dyDescent="0.25">
      <c r="A59" s="106"/>
      <c r="B59" s="106"/>
      <c r="D59" s="106"/>
      <c r="E59" s="106"/>
      <c r="G59" s="106"/>
      <c r="H59" s="106"/>
      <c r="J59" s="106"/>
      <c r="K59" s="106"/>
    </row>
    <row r="60" spans="1:11" x14ac:dyDescent="0.25">
      <c r="A60" s="106"/>
      <c r="B60" s="106"/>
      <c r="D60" s="106"/>
      <c r="E60" s="106"/>
      <c r="G60" s="106"/>
      <c r="H60" s="106"/>
      <c r="J60" s="106"/>
      <c r="K60" s="106"/>
    </row>
    <row r="61" spans="1:11" x14ac:dyDescent="0.25">
      <c r="A61" s="106"/>
      <c r="B61" s="106"/>
      <c r="D61" s="106"/>
      <c r="E61" s="106"/>
      <c r="G61" s="106"/>
      <c r="H61" s="106"/>
      <c r="J61" s="106"/>
      <c r="K61" s="106"/>
    </row>
    <row r="62" spans="1:11" x14ac:dyDescent="0.25">
      <c r="A62" s="106"/>
      <c r="B62" s="106"/>
      <c r="D62" s="106"/>
      <c r="E62" s="106"/>
      <c r="G62" s="106"/>
      <c r="H62" s="106"/>
      <c r="J62" s="106"/>
      <c r="K62" s="106"/>
    </row>
    <row r="63" spans="1:11" x14ac:dyDescent="0.25">
      <c r="A63" s="106"/>
      <c r="B63" s="106"/>
      <c r="D63" s="106"/>
      <c r="E63" s="106"/>
      <c r="G63" s="106"/>
      <c r="H63" s="106"/>
      <c r="J63" s="106"/>
      <c r="K63" s="106"/>
    </row>
    <row r="64" spans="1:11" x14ac:dyDescent="0.25">
      <c r="A64" s="106"/>
      <c r="B64" s="106"/>
      <c r="D64" s="106"/>
      <c r="E64" s="106"/>
      <c r="G64" s="106"/>
      <c r="H64" s="106"/>
      <c r="J64" s="106"/>
      <c r="K64" s="106"/>
    </row>
    <row r="65" spans="1:11" x14ac:dyDescent="0.25">
      <c r="A65" s="106"/>
      <c r="B65" s="106"/>
      <c r="D65" s="106"/>
      <c r="E65" s="106"/>
      <c r="G65" s="106"/>
      <c r="H65" s="106"/>
      <c r="J65" s="106"/>
      <c r="K65" s="106"/>
    </row>
    <row r="66" spans="1:11" x14ac:dyDescent="0.25">
      <c r="A66" s="106"/>
      <c r="B66" s="106"/>
      <c r="D66" s="106"/>
      <c r="E66" s="106"/>
      <c r="G66" s="106"/>
      <c r="H66" s="106"/>
      <c r="J66" s="106"/>
      <c r="K66" s="106"/>
    </row>
    <row r="67" spans="1:11" x14ac:dyDescent="0.25">
      <c r="A67" s="106"/>
      <c r="B67" s="106"/>
      <c r="D67" s="106"/>
      <c r="E67" s="106"/>
      <c r="G67" s="106"/>
      <c r="H67" s="106"/>
      <c r="J67" s="106"/>
      <c r="K67" s="106"/>
    </row>
    <row r="68" spans="1:11" x14ac:dyDescent="0.25">
      <c r="A68" s="106"/>
      <c r="B68" s="106"/>
      <c r="D68" s="106"/>
      <c r="E68" s="106"/>
      <c r="G68" s="106"/>
      <c r="H68" s="106"/>
      <c r="J68" s="106"/>
      <c r="K68" s="106"/>
    </row>
    <row r="69" spans="1:11" x14ac:dyDescent="0.25">
      <c r="A69" s="106"/>
      <c r="B69" s="106"/>
      <c r="D69" s="106"/>
      <c r="E69" s="106"/>
      <c r="G69" s="106"/>
      <c r="H69" s="106"/>
      <c r="J69" s="106"/>
      <c r="K69" s="106"/>
    </row>
    <row r="70" spans="1:11" x14ac:dyDescent="0.25">
      <c r="A70" s="106"/>
      <c r="B70" s="106"/>
      <c r="D70" s="106"/>
      <c r="E70" s="106"/>
      <c r="G70" s="106"/>
      <c r="H70" s="106"/>
      <c r="J70" s="106"/>
      <c r="K70" s="106"/>
    </row>
    <row r="71" spans="1:11" x14ac:dyDescent="0.25">
      <c r="A71" s="106"/>
      <c r="B71" s="106"/>
      <c r="D71" s="106"/>
      <c r="E71" s="106"/>
      <c r="G71" s="106"/>
      <c r="H71" s="106"/>
      <c r="J71" s="106"/>
      <c r="K71" s="106"/>
    </row>
    <row r="72" spans="1:11" x14ac:dyDescent="0.25">
      <c r="A72" s="106"/>
      <c r="B72" s="106"/>
      <c r="D72" s="106"/>
      <c r="E72" s="106"/>
      <c r="G72" s="106"/>
      <c r="H72" s="106"/>
      <c r="J72" s="106"/>
      <c r="K72" s="106"/>
    </row>
    <row r="73" spans="1:11" x14ac:dyDescent="0.25">
      <c r="A73" s="106"/>
      <c r="B73" s="106"/>
      <c r="D73" s="106"/>
      <c r="E73" s="106"/>
      <c r="G73" s="106"/>
      <c r="H73" s="106"/>
      <c r="J73" s="106"/>
      <c r="K73" s="106"/>
    </row>
    <row r="74" spans="1:11" x14ac:dyDescent="0.25">
      <c r="A74" s="106"/>
      <c r="B74" s="106"/>
      <c r="D74" s="106"/>
      <c r="E74" s="106"/>
      <c r="G74" s="106"/>
      <c r="H74" s="106"/>
      <c r="J74" s="106"/>
      <c r="K74" s="106"/>
    </row>
    <row r="75" spans="1:11" x14ac:dyDescent="0.25">
      <c r="A75" s="106"/>
      <c r="B75" s="106"/>
      <c r="D75" s="106"/>
      <c r="E75" s="106"/>
      <c r="G75" s="106"/>
      <c r="H75" s="106"/>
      <c r="J75" s="106"/>
      <c r="K75" s="106"/>
    </row>
    <row r="76" spans="1:11" x14ac:dyDescent="0.25">
      <c r="A76" s="106"/>
      <c r="B76" s="106"/>
      <c r="D76" s="106"/>
      <c r="E76" s="106"/>
      <c r="G76" s="106"/>
      <c r="H76" s="106"/>
      <c r="J76" s="106"/>
      <c r="K76" s="106"/>
    </row>
    <row r="77" spans="1:11" x14ac:dyDescent="0.25">
      <c r="A77" s="106"/>
      <c r="B77" s="106"/>
      <c r="D77" s="106"/>
      <c r="E77" s="106"/>
      <c r="G77" s="106"/>
      <c r="H77" s="106"/>
      <c r="J77" s="106"/>
      <c r="K77" s="106"/>
    </row>
    <row r="78" spans="1:11" x14ac:dyDescent="0.25">
      <c r="A78" s="106"/>
      <c r="B78" s="106"/>
      <c r="D78" s="106"/>
      <c r="E78" s="106"/>
      <c r="G78" s="106"/>
      <c r="H78" s="106"/>
      <c r="J78" s="106"/>
      <c r="K78" s="106"/>
    </row>
    <row r="79" spans="1:11" x14ac:dyDescent="0.25">
      <c r="A79" s="106"/>
      <c r="B79" s="106"/>
      <c r="D79" s="106"/>
      <c r="E79" s="106"/>
      <c r="G79" s="106"/>
      <c r="H79" s="106"/>
      <c r="J79" s="106"/>
      <c r="K79" s="106"/>
    </row>
    <row r="80" spans="1:11" x14ac:dyDescent="0.25">
      <c r="A80" s="106"/>
      <c r="B80" s="106"/>
      <c r="D80" s="106"/>
      <c r="E80" s="106"/>
      <c r="G80" s="106"/>
      <c r="H80" s="106"/>
      <c r="J80" s="106"/>
      <c r="K80" s="106"/>
    </row>
    <row r="81" spans="1:11" x14ac:dyDescent="0.25">
      <c r="A81" s="106"/>
      <c r="B81" s="106"/>
      <c r="D81" s="106"/>
      <c r="E81" s="106"/>
      <c r="G81" s="106"/>
      <c r="H81" s="106"/>
      <c r="J81" s="106"/>
      <c r="K81" s="106"/>
    </row>
    <row r="82" spans="1:11" x14ac:dyDescent="0.25">
      <c r="A82" s="106"/>
      <c r="B82" s="106"/>
      <c r="D82" s="106"/>
      <c r="E82" s="106"/>
      <c r="G82" s="106"/>
      <c r="H82" s="106"/>
      <c r="J82" s="106"/>
      <c r="K82" s="106"/>
    </row>
    <row r="83" spans="1:11" x14ac:dyDescent="0.25">
      <c r="A83" s="106"/>
      <c r="B83" s="106"/>
      <c r="D83" s="106"/>
      <c r="E83" s="106"/>
      <c r="G83" s="106"/>
      <c r="H83" s="106"/>
      <c r="J83" s="106"/>
      <c r="K83" s="106"/>
    </row>
    <row r="84" spans="1:11" x14ac:dyDescent="0.25">
      <c r="A84" s="106"/>
      <c r="B84" s="106"/>
      <c r="D84" s="106"/>
      <c r="E84" s="106"/>
      <c r="G84" s="106"/>
      <c r="H84" s="106"/>
      <c r="J84" s="106"/>
      <c r="K84" s="106"/>
    </row>
    <row r="85" spans="1:11" x14ac:dyDescent="0.25">
      <c r="A85" s="106"/>
      <c r="B85" s="106"/>
      <c r="D85" s="106"/>
      <c r="E85" s="106"/>
      <c r="G85" s="106"/>
      <c r="H85" s="106"/>
      <c r="J85" s="106"/>
      <c r="K85" s="106"/>
    </row>
    <row r="86" spans="1:11" x14ac:dyDescent="0.25">
      <c r="A86" s="106"/>
      <c r="B86" s="106"/>
      <c r="D86" s="106"/>
      <c r="E86" s="106"/>
      <c r="G86" s="106"/>
      <c r="H86" s="106"/>
      <c r="J86" s="106"/>
      <c r="K86" s="106"/>
    </row>
    <row r="87" spans="1:11" x14ac:dyDescent="0.25">
      <c r="A87" s="106"/>
      <c r="B87" s="106"/>
      <c r="D87" s="106"/>
      <c r="E87" s="106"/>
      <c r="G87" s="106"/>
      <c r="H87" s="106"/>
      <c r="J87" s="106"/>
      <c r="K87" s="106"/>
    </row>
    <row r="88" spans="1:11" x14ac:dyDescent="0.25">
      <c r="A88" s="106"/>
      <c r="B88" s="106"/>
      <c r="D88" s="106"/>
      <c r="E88" s="106"/>
      <c r="G88" s="106"/>
      <c r="H88" s="106"/>
      <c r="J88" s="106"/>
      <c r="K88" s="106"/>
    </row>
    <row r="89" spans="1:11" x14ac:dyDescent="0.25">
      <c r="A89" s="106"/>
      <c r="B89" s="106"/>
      <c r="D89" s="106"/>
      <c r="E89" s="106"/>
      <c r="G89" s="106"/>
      <c r="H89" s="106"/>
      <c r="J89" s="106"/>
      <c r="K89" s="106"/>
    </row>
    <row r="90" spans="1:11" x14ac:dyDescent="0.25">
      <c r="A90" s="106"/>
      <c r="B90" s="106"/>
      <c r="D90" s="106"/>
      <c r="E90" s="106"/>
      <c r="G90" s="106"/>
      <c r="H90" s="106"/>
      <c r="J90" s="106"/>
      <c r="K90" s="106"/>
    </row>
    <row r="91" spans="1:11" x14ac:dyDescent="0.25">
      <c r="A91" s="106"/>
      <c r="B91" s="106"/>
      <c r="D91" s="106"/>
      <c r="E91" s="106"/>
      <c r="G91" s="106"/>
      <c r="H91" s="106"/>
      <c r="J91" s="106"/>
      <c r="K91" s="106"/>
    </row>
    <row r="92" spans="1:11" x14ac:dyDescent="0.25">
      <c r="A92" s="106"/>
      <c r="B92" s="106"/>
      <c r="D92" s="106"/>
      <c r="E92" s="106"/>
      <c r="G92" s="106"/>
      <c r="H92" s="106"/>
      <c r="J92" s="106"/>
      <c r="K92" s="106"/>
    </row>
    <row r="93" spans="1:11" x14ac:dyDescent="0.25">
      <c r="A93" s="106"/>
      <c r="B93" s="106"/>
      <c r="D93" s="106"/>
      <c r="E93" s="106"/>
      <c r="G93" s="106"/>
      <c r="H93" s="106"/>
      <c r="J93" s="106"/>
      <c r="K93" s="106"/>
    </row>
    <row r="94" spans="1:11" x14ac:dyDescent="0.25">
      <c r="A94" s="106"/>
      <c r="B94" s="106"/>
      <c r="D94" s="106"/>
      <c r="E94" s="106"/>
      <c r="G94" s="106"/>
      <c r="H94" s="106"/>
      <c r="J94" s="106"/>
      <c r="K94" s="106"/>
    </row>
    <row r="95" spans="1:11" x14ac:dyDescent="0.25">
      <c r="A95" s="106"/>
      <c r="B95" s="106"/>
      <c r="D95" s="106"/>
      <c r="E95" s="106"/>
      <c r="G95" s="106"/>
      <c r="H95" s="106"/>
      <c r="J95" s="106"/>
      <c r="K95" s="106"/>
    </row>
    <row r="96" spans="1:11" x14ac:dyDescent="0.25">
      <c r="A96" s="106"/>
      <c r="B96" s="106"/>
      <c r="D96" s="106"/>
      <c r="E96" s="106"/>
      <c r="G96" s="106"/>
      <c r="H96" s="106"/>
      <c r="J96" s="106"/>
      <c r="K96" s="106"/>
    </row>
    <row r="97" spans="1:11" x14ac:dyDescent="0.25">
      <c r="A97" s="106"/>
      <c r="B97" s="106"/>
      <c r="D97" s="106"/>
      <c r="E97" s="106"/>
      <c r="G97" s="106"/>
      <c r="H97" s="106"/>
      <c r="J97" s="106"/>
      <c r="K97" s="106"/>
    </row>
    <row r="98" spans="1:11" x14ac:dyDescent="0.25">
      <c r="A98" s="106"/>
      <c r="B98" s="106"/>
      <c r="D98" s="106"/>
      <c r="E98" s="106"/>
      <c r="G98" s="106"/>
      <c r="H98" s="106"/>
      <c r="J98" s="106"/>
      <c r="K98" s="106"/>
    </row>
    <row r="99" spans="1:11" x14ac:dyDescent="0.25">
      <c r="A99" s="106"/>
      <c r="B99" s="106"/>
      <c r="D99" s="106"/>
      <c r="E99" s="106"/>
      <c r="G99" s="106"/>
      <c r="H99" s="106"/>
      <c r="J99" s="106"/>
      <c r="K99" s="106"/>
    </row>
    <row r="100" spans="1:11" x14ac:dyDescent="0.25">
      <c r="A100" s="106"/>
      <c r="B100" s="106"/>
      <c r="D100" s="106"/>
      <c r="E100" s="106"/>
      <c r="G100" s="106"/>
      <c r="H100" s="106"/>
      <c r="J100" s="106"/>
      <c r="K100" s="106"/>
    </row>
    <row r="101" spans="1:11" x14ac:dyDescent="0.25">
      <c r="A101" s="106"/>
      <c r="B101" s="106"/>
      <c r="D101" s="106"/>
      <c r="E101" s="106"/>
      <c r="G101" s="106"/>
      <c r="H101" s="106"/>
      <c r="J101" s="106"/>
      <c r="K101" s="106"/>
    </row>
    <row r="102" spans="1:11" x14ac:dyDescent="0.25">
      <c r="A102" s="106"/>
      <c r="B102" s="106"/>
      <c r="D102" s="106"/>
      <c r="E102" s="106"/>
      <c r="G102" s="106"/>
      <c r="H102" s="106"/>
      <c r="J102" s="106"/>
      <c r="K102" s="106"/>
    </row>
    <row r="103" spans="1:11" x14ac:dyDescent="0.25">
      <c r="A103" s="106"/>
      <c r="B103" s="106"/>
      <c r="D103" s="106"/>
      <c r="E103" s="106"/>
      <c r="G103" s="106"/>
      <c r="H103" s="106"/>
      <c r="J103" s="106"/>
      <c r="K103" s="106"/>
    </row>
    <row r="104" spans="1:11" x14ac:dyDescent="0.25">
      <c r="A104" s="106"/>
      <c r="B104" s="106"/>
      <c r="D104" s="106"/>
      <c r="E104" s="106"/>
      <c r="G104" s="106"/>
      <c r="H104" s="106"/>
      <c r="J104" s="106"/>
      <c r="K104" s="106"/>
    </row>
    <row r="105" spans="1:11" x14ac:dyDescent="0.25">
      <c r="A105" s="106"/>
      <c r="B105" s="106"/>
      <c r="D105" s="106"/>
      <c r="E105" s="106"/>
      <c r="G105" s="106"/>
      <c r="H105" s="106"/>
      <c r="J105" s="106"/>
      <c r="K105" s="106"/>
    </row>
    <row r="106" spans="1:11" x14ac:dyDescent="0.25">
      <c r="A106" s="106"/>
      <c r="B106" s="106"/>
      <c r="D106" s="106"/>
      <c r="E106" s="106"/>
      <c r="G106" s="106"/>
      <c r="H106" s="106"/>
      <c r="J106" s="106"/>
      <c r="K106" s="106"/>
    </row>
    <row r="107" spans="1:11" x14ac:dyDescent="0.25">
      <c r="A107" s="106"/>
      <c r="B107" s="106"/>
      <c r="D107" s="106"/>
      <c r="E107" s="106"/>
      <c r="G107" s="106"/>
      <c r="H107" s="106"/>
      <c r="J107" s="106"/>
      <c r="K107" s="106"/>
    </row>
    <row r="108" spans="1:11" x14ac:dyDescent="0.25">
      <c r="A108" s="106"/>
      <c r="B108" s="106"/>
      <c r="D108" s="106"/>
      <c r="E108" s="106"/>
      <c r="G108" s="106"/>
      <c r="H108" s="106"/>
      <c r="J108" s="106"/>
      <c r="K108" s="106"/>
    </row>
    <row r="109" spans="1:11" x14ac:dyDescent="0.25">
      <c r="A109" s="106"/>
      <c r="B109" s="106"/>
      <c r="D109" s="106"/>
      <c r="E109" s="106"/>
      <c r="G109" s="106"/>
      <c r="H109" s="106"/>
      <c r="J109" s="106"/>
      <c r="K109" s="106"/>
    </row>
    <row r="110" spans="1:11" x14ac:dyDescent="0.25">
      <c r="A110" s="106"/>
      <c r="B110" s="106"/>
      <c r="D110" s="106"/>
      <c r="E110" s="106"/>
      <c r="G110" s="106"/>
      <c r="H110" s="106"/>
      <c r="J110" s="106"/>
      <c r="K110" s="106"/>
    </row>
    <row r="111" spans="1:11" x14ac:dyDescent="0.25">
      <c r="A111" s="106"/>
      <c r="B111" s="106"/>
      <c r="D111" s="106"/>
      <c r="E111" s="106"/>
      <c r="G111" s="106"/>
      <c r="H111" s="106"/>
      <c r="J111" s="106"/>
      <c r="K111" s="106"/>
    </row>
    <row r="112" spans="1:11" x14ac:dyDescent="0.25">
      <c r="A112" s="106"/>
      <c r="B112" s="106"/>
      <c r="D112" s="106"/>
      <c r="E112" s="106"/>
      <c r="G112" s="106"/>
      <c r="H112" s="106"/>
      <c r="J112" s="106"/>
      <c r="K112" s="106"/>
    </row>
    <row r="113" spans="1:11" x14ac:dyDescent="0.25">
      <c r="A113" s="106"/>
      <c r="B113" s="106"/>
      <c r="D113" s="106"/>
      <c r="E113" s="106"/>
      <c r="G113" s="106"/>
      <c r="H113" s="106"/>
      <c r="J113" s="106"/>
      <c r="K113" s="106"/>
    </row>
    <row r="114" spans="1:11" x14ac:dyDescent="0.25">
      <c r="A114" s="106"/>
      <c r="B114" s="106"/>
      <c r="D114" s="106"/>
      <c r="E114" s="106"/>
      <c r="G114" s="106"/>
      <c r="H114" s="106"/>
      <c r="J114" s="106"/>
      <c r="K114" s="106"/>
    </row>
    <row r="115" spans="1:11" x14ac:dyDescent="0.25">
      <c r="A115" s="106"/>
      <c r="B115" s="106"/>
      <c r="D115" s="106"/>
      <c r="E115" s="106"/>
      <c r="G115" s="106"/>
      <c r="H115" s="106"/>
      <c r="J115" s="106"/>
      <c r="K115" s="106"/>
    </row>
    <row r="116" spans="1:11" x14ac:dyDescent="0.25">
      <c r="A116" s="106"/>
      <c r="B116" s="106"/>
      <c r="D116" s="106"/>
      <c r="E116" s="106"/>
      <c r="G116" s="106"/>
      <c r="H116" s="106"/>
      <c r="J116" s="106"/>
      <c r="K116" s="106"/>
    </row>
    <row r="117" spans="1:11" x14ac:dyDescent="0.25">
      <c r="A117" s="106"/>
      <c r="B117" s="106"/>
      <c r="D117" s="106"/>
      <c r="E117" s="106"/>
      <c r="G117" s="106"/>
      <c r="H117" s="106"/>
      <c r="J117" s="106"/>
      <c r="K117" s="106"/>
    </row>
    <row r="118" spans="1:11" x14ac:dyDescent="0.25">
      <c r="A118" s="106"/>
      <c r="B118" s="106"/>
      <c r="D118" s="106"/>
      <c r="E118" s="106"/>
      <c r="G118" s="106"/>
      <c r="H118" s="106"/>
      <c r="J118" s="106"/>
      <c r="K118" s="106"/>
    </row>
    <row r="119" spans="1:11" x14ac:dyDescent="0.25">
      <c r="A119" s="106"/>
      <c r="B119" s="106"/>
      <c r="D119" s="106"/>
      <c r="E119" s="106"/>
      <c r="G119" s="106"/>
      <c r="H119" s="106"/>
      <c r="J119" s="106"/>
      <c r="K119" s="106"/>
    </row>
    <row r="120" spans="1:11" x14ac:dyDescent="0.25">
      <c r="A120" s="106"/>
      <c r="B120" s="106"/>
      <c r="D120" s="106"/>
      <c r="E120" s="106"/>
      <c r="G120" s="106"/>
      <c r="H120" s="106"/>
      <c r="J120" s="106"/>
      <c r="K120" s="106"/>
    </row>
    <row r="121" spans="1:11" x14ac:dyDescent="0.25">
      <c r="A121" s="106"/>
      <c r="B121" s="106"/>
      <c r="D121" s="106"/>
      <c r="E121" s="106"/>
      <c r="G121" s="106"/>
      <c r="H121" s="106"/>
      <c r="J121" s="106"/>
      <c r="K121" s="106"/>
    </row>
    <row r="122" spans="1:11" x14ac:dyDescent="0.25">
      <c r="A122" s="106"/>
      <c r="B122" s="106"/>
      <c r="D122" s="106"/>
      <c r="E122" s="106"/>
      <c r="G122" s="106"/>
      <c r="H122" s="106"/>
      <c r="J122" s="106"/>
      <c r="K122" s="106"/>
    </row>
    <row r="123" spans="1:11" x14ac:dyDescent="0.25">
      <c r="A123" s="106"/>
      <c r="B123" s="106"/>
      <c r="D123" s="106"/>
      <c r="E123" s="106"/>
      <c r="G123" s="106"/>
      <c r="H123" s="106"/>
      <c r="J123" s="106"/>
      <c r="K123" s="106"/>
    </row>
    <row r="124" spans="1:11" x14ac:dyDescent="0.25">
      <c r="A124" s="106"/>
      <c r="B124" s="106"/>
      <c r="D124" s="106"/>
      <c r="E124" s="106"/>
      <c r="G124" s="106"/>
      <c r="H124" s="106"/>
      <c r="J124" s="106"/>
      <c r="K124" s="106"/>
    </row>
    <row r="125" spans="1:11" x14ac:dyDescent="0.25">
      <c r="A125" s="106"/>
      <c r="B125" s="106"/>
      <c r="D125" s="106"/>
      <c r="E125" s="106"/>
      <c r="G125" s="106"/>
      <c r="H125" s="106"/>
      <c r="J125" s="106"/>
      <c r="K125" s="106"/>
    </row>
    <row r="126" spans="1:11" x14ac:dyDescent="0.25">
      <c r="A126" s="106"/>
      <c r="B126" s="106"/>
      <c r="D126" s="106"/>
      <c r="E126" s="106"/>
      <c r="G126" s="106"/>
      <c r="H126" s="106"/>
      <c r="J126" s="106"/>
      <c r="K126" s="106"/>
    </row>
    <row r="127" spans="1:11" x14ac:dyDescent="0.25">
      <c r="A127" s="106"/>
      <c r="B127" s="106"/>
      <c r="D127" s="106"/>
      <c r="E127" s="106"/>
      <c r="G127" s="106"/>
      <c r="H127" s="106"/>
      <c r="J127" s="106"/>
      <c r="K127" s="106"/>
    </row>
    <row r="128" spans="1:11" x14ac:dyDescent="0.25">
      <c r="A128" s="106"/>
      <c r="B128" s="106"/>
      <c r="D128" s="106"/>
      <c r="E128" s="106"/>
      <c r="G128" s="106"/>
      <c r="H128" s="106"/>
      <c r="J128" s="106"/>
      <c r="K128" s="106"/>
    </row>
    <row r="129" spans="1:11" x14ac:dyDescent="0.25">
      <c r="A129" s="106"/>
      <c r="B129" s="106"/>
      <c r="D129" s="106"/>
      <c r="E129" s="106"/>
      <c r="G129" s="106"/>
      <c r="H129" s="106"/>
      <c r="J129" s="106"/>
      <c r="K129" s="106"/>
    </row>
    <row r="130" spans="1:11" x14ac:dyDescent="0.25">
      <c r="A130" s="106"/>
      <c r="B130" s="106"/>
      <c r="D130" s="106"/>
      <c r="E130" s="106"/>
      <c r="G130" s="106"/>
      <c r="H130" s="106"/>
      <c r="J130" s="106"/>
      <c r="K130" s="106"/>
    </row>
    <row r="131" spans="1:11" x14ac:dyDescent="0.25">
      <c r="A131" s="106"/>
      <c r="B131" s="106"/>
      <c r="D131" s="106"/>
      <c r="E131" s="106"/>
      <c r="G131" s="106"/>
      <c r="H131" s="106"/>
      <c r="J131" s="106"/>
      <c r="K131" s="106"/>
    </row>
    <row r="132" spans="1:11" x14ac:dyDescent="0.25">
      <c r="A132" s="106"/>
      <c r="B132" s="106"/>
      <c r="D132" s="106"/>
      <c r="E132" s="106"/>
      <c r="G132" s="106"/>
      <c r="H132" s="106"/>
      <c r="J132" s="106"/>
      <c r="K132" s="106"/>
    </row>
    <row r="133" spans="1:11" x14ac:dyDescent="0.25">
      <c r="A133" s="106"/>
      <c r="B133" s="106"/>
      <c r="D133" s="106"/>
      <c r="E133" s="106"/>
      <c r="G133" s="106"/>
      <c r="H133" s="106"/>
      <c r="J133" s="106"/>
      <c r="K133" s="106"/>
    </row>
    <row r="134" spans="1:11" x14ac:dyDescent="0.25">
      <c r="A134" s="106"/>
      <c r="B134" s="106"/>
      <c r="D134" s="106"/>
      <c r="E134" s="106"/>
      <c r="G134" s="106"/>
      <c r="H134" s="106"/>
      <c r="J134" s="106"/>
      <c r="K134" s="106"/>
    </row>
    <row r="135" spans="1:11" x14ac:dyDescent="0.25">
      <c r="A135" s="106"/>
      <c r="B135" s="106"/>
      <c r="D135" s="106"/>
      <c r="E135" s="106"/>
      <c r="G135" s="106"/>
      <c r="H135" s="106"/>
      <c r="J135" s="106"/>
      <c r="K135" s="106"/>
    </row>
    <row r="136" spans="1:11" x14ac:dyDescent="0.25">
      <c r="A136" s="106"/>
      <c r="B136" s="106"/>
      <c r="D136" s="106"/>
      <c r="E136" s="106"/>
      <c r="G136" s="106"/>
      <c r="H136" s="106"/>
      <c r="J136" s="106"/>
      <c r="K136" s="106"/>
    </row>
    <row r="137" spans="1:11" x14ac:dyDescent="0.25">
      <c r="A137" s="106"/>
      <c r="B137" s="106"/>
      <c r="D137" s="106"/>
      <c r="E137" s="106"/>
      <c r="G137" s="106"/>
      <c r="H137" s="106"/>
      <c r="J137" s="106"/>
      <c r="K137" s="106"/>
    </row>
    <row r="138" spans="1:11" x14ac:dyDescent="0.25">
      <c r="A138" s="106"/>
      <c r="B138" s="106"/>
      <c r="D138" s="106"/>
      <c r="E138" s="106"/>
      <c r="G138" s="106"/>
      <c r="H138" s="106"/>
      <c r="J138" s="106"/>
      <c r="K138" s="106"/>
    </row>
    <row r="139" spans="1:11" x14ac:dyDescent="0.25">
      <c r="A139" s="106"/>
      <c r="B139" s="106"/>
      <c r="D139" s="106"/>
      <c r="E139" s="106"/>
      <c r="G139" s="106"/>
      <c r="H139" s="106"/>
      <c r="J139" s="106"/>
      <c r="K139" s="106"/>
    </row>
    <row r="140" spans="1:11" x14ac:dyDescent="0.25">
      <c r="A140" s="106"/>
      <c r="B140" s="106"/>
      <c r="D140" s="106"/>
      <c r="E140" s="106"/>
      <c r="G140" s="106"/>
      <c r="H140" s="106"/>
      <c r="J140" s="106"/>
      <c r="K140" s="106"/>
    </row>
    <row r="141" spans="1:11" x14ac:dyDescent="0.25">
      <c r="A141" s="106"/>
      <c r="B141" s="106"/>
      <c r="D141" s="106"/>
      <c r="E141" s="106"/>
      <c r="G141" s="106"/>
      <c r="H141" s="106"/>
      <c r="J141" s="106"/>
      <c r="K141" s="106"/>
    </row>
    <row r="142" spans="1:11" x14ac:dyDescent="0.25">
      <c r="A142" s="106"/>
      <c r="B142" s="106"/>
      <c r="D142" s="106"/>
      <c r="E142" s="106"/>
      <c r="G142" s="106"/>
      <c r="H142" s="106"/>
      <c r="J142" s="106"/>
      <c r="K142" s="106"/>
    </row>
    <row r="143" spans="1:11" x14ac:dyDescent="0.25">
      <c r="A143" s="106"/>
      <c r="B143" s="106"/>
      <c r="D143" s="106"/>
      <c r="E143" s="106"/>
      <c r="G143" s="106"/>
      <c r="H143" s="106"/>
      <c r="J143" s="106"/>
      <c r="K143" s="106"/>
    </row>
    <row r="144" spans="1:11" x14ac:dyDescent="0.25">
      <c r="A144" s="106"/>
      <c r="B144" s="106"/>
      <c r="D144" s="106"/>
      <c r="E144" s="106"/>
      <c r="G144" s="106"/>
      <c r="H144" s="106"/>
      <c r="J144" s="106"/>
      <c r="K144" s="106"/>
    </row>
    <row r="145" spans="1:11" x14ac:dyDescent="0.25">
      <c r="A145" s="106"/>
      <c r="B145" s="106"/>
      <c r="D145" s="106"/>
      <c r="E145" s="106"/>
      <c r="G145" s="106"/>
      <c r="H145" s="106"/>
      <c r="J145" s="106"/>
      <c r="K145" s="106"/>
    </row>
    <row r="146" spans="1:11" x14ac:dyDescent="0.25">
      <c r="A146" s="106"/>
      <c r="B146" s="106"/>
      <c r="D146" s="106"/>
      <c r="E146" s="106"/>
      <c r="G146" s="106"/>
      <c r="H146" s="106"/>
      <c r="J146" s="106"/>
      <c r="K146" s="106"/>
    </row>
    <row r="147" spans="1:11" x14ac:dyDescent="0.25">
      <c r="A147" s="106"/>
      <c r="B147" s="106"/>
      <c r="D147" s="106"/>
      <c r="E147" s="106"/>
      <c r="G147" s="106"/>
      <c r="H147" s="106"/>
      <c r="J147" s="106"/>
      <c r="K147" s="106"/>
    </row>
    <row r="148" spans="1:11" x14ac:dyDescent="0.25">
      <c r="A148" s="106"/>
      <c r="B148" s="106"/>
      <c r="D148" s="106"/>
      <c r="E148" s="106"/>
      <c r="G148" s="106"/>
      <c r="H148" s="106"/>
      <c r="J148" s="106"/>
      <c r="K148" s="106"/>
    </row>
    <row r="149" spans="1:11" x14ac:dyDescent="0.25">
      <c r="A149" s="106"/>
      <c r="B149" s="106"/>
      <c r="D149" s="106"/>
      <c r="E149" s="106"/>
      <c r="G149" s="106"/>
      <c r="H149" s="106"/>
      <c r="J149" s="106"/>
      <c r="K149" s="106"/>
    </row>
    <row r="150" spans="1:11" x14ac:dyDescent="0.25">
      <c r="A150" s="106"/>
      <c r="B150" s="106"/>
      <c r="D150" s="106"/>
      <c r="E150" s="106"/>
      <c r="G150" s="106"/>
      <c r="H150" s="106"/>
      <c r="J150" s="106"/>
      <c r="K150" s="106"/>
    </row>
    <row r="151" spans="1:11" x14ac:dyDescent="0.25">
      <c r="A151" s="106"/>
      <c r="B151" s="106"/>
      <c r="D151" s="106"/>
      <c r="E151" s="106"/>
      <c r="G151" s="106"/>
      <c r="H151" s="106"/>
      <c r="J151" s="106"/>
      <c r="K151" s="106"/>
    </row>
    <row r="152" spans="1:11" x14ac:dyDescent="0.25">
      <c r="A152" s="106"/>
      <c r="B152" s="106"/>
      <c r="D152" s="106"/>
      <c r="E152" s="106"/>
      <c r="G152" s="106"/>
      <c r="H152" s="106"/>
      <c r="J152" s="106"/>
      <c r="K152" s="106"/>
    </row>
    <row r="153" spans="1:11" x14ac:dyDescent="0.25">
      <c r="A153" s="106"/>
      <c r="B153" s="106"/>
      <c r="D153" s="106"/>
      <c r="E153" s="106"/>
      <c r="G153" s="106"/>
      <c r="H153" s="106"/>
      <c r="J153" s="106"/>
      <c r="K153" s="106"/>
    </row>
    <row r="154" spans="1:11" x14ac:dyDescent="0.25">
      <c r="A154" s="106"/>
      <c r="B154" s="106"/>
      <c r="D154" s="106"/>
      <c r="E154" s="106"/>
      <c r="G154" s="106"/>
      <c r="H154" s="106"/>
      <c r="J154" s="106"/>
      <c r="K154" s="106"/>
    </row>
    <row r="155" spans="1:11" x14ac:dyDescent="0.25">
      <c r="A155" s="106"/>
      <c r="B155" s="106"/>
      <c r="D155" s="106"/>
      <c r="E155" s="106"/>
      <c r="G155" s="106"/>
      <c r="H155" s="106"/>
      <c r="J155" s="106"/>
      <c r="K155" s="106"/>
    </row>
    <row r="156" spans="1:11" x14ac:dyDescent="0.25">
      <c r="A156" s="106"/>
      <c r="B156" s="106"/>
      <c r="D156" s="106"/>
      <c r="E156" s="106"/>
      <c r="G156" s="106"/>
      <c r="H156" s="106"/>
      <c r="J156" s="106"/>
      <c r="K156" s="106"/>
    </row>
    <row r="157" spans="1:11" x14ac:dyDescent="0.25">
      <c r="A157" s="106"/>
      <c r="B157" s="106"/>
      <c r="D157" s="106"/>
      <c r="E157" s="106"/>
      <c r="G157" s="106"/>
      <c r="H157" s="106"/>
      <c r="J157" s="106"/>
      <c r="K157" s="106"/>
    </row>
    <row r="158" spans="1:11" x14ac:dyDescent="0.25">
      <c r="A158" s="106"/>
      <c r="B158" s="106"/>
      <c r="D158" s="106"/>
      <c r="E158" s="106"/>
      <c r="G158" s="106"/>
      <c r="H158" s="106"/>
      <c r="J158" s="106"/>
      <c r="K158" s="106"/>
    </row>
    <row r="159" spans="1:11" x14ac:dyDescent="0.25">
      <c r="A159" s="106"/>
      <c r="B159" s="106"/>
      <c r="D159" s="106"/>
      <c r="E159" s="106"/>
      <c r="G159" s="106"/>
      <c r="H159" s="106"/>
      <c r="J159" s="106"/>
      <c r="K159" s="106"/>
    </row>
    <row r="160" spans="1:11" x14ac:dyDescent="0.25">
      <c r="A160" s="106"/>
      <c r="B160" s="106"/>
      <c r="D160" s="106"/>
      <c r="E160" s="106"/>
      <c r="G160" s="106"/>
      <c r="H160" s="106"/>
      <c r="J160" s="106"/>
      <c r="K160" s="106"/>
    </row>
    <row r="161" spans="1:11" x14ac:dyDescent="0.25">
      <c r="A161" s="106"/>
      <c r="B161" s="106"/>
      <c r="D161" s="106"/>
      <c r="E161" s="106"/>
      <c r="G161" s="106"/>
      <c r="H161" s="106"/>
      <c r="J161" s="106"/>
      <c r="K161" s="106"/>
    </row>
    <row r="162" spans="1:11" x14ac:dyDescent="0.25">
      <c r="A162" s="106"/>
      <c r="B162" s="106"/>
      <c r="D162" s="106"/>
      <c r="E162" s="106"/>
      <c r="G162" s="106"/>
      <c r="H162" s="106"/>
      <c r="J162" s="106"/>
      <c r="K162" s="106"/>
    </row>
    <row r="163" spans="1:11" x14ac:dyDescent="0.25">
      <c r="A163" s="106"/>
      <c r="B163" s="106"/>
      <c r="D163" s="106"/>
      <c r="E163" s="106"/>
      <c r="G163" s="106"/>
      <c r="H163" s="106"/>
      <c r="J163" s="106"/>
      <c r="K163" s="106"/>
    </row>
    <row r="164" spans="1:11" x14ac:dyDescent="0.25">
      <c r="A164" s="106"/>
      <c r="B164" s="106"/>
      <c r="D164" s="106"/>
      <c r="E164" s="106"/>
      <c r="G164" s="106"/>
      <c r="H164" s="106"/>
      <c r="J164" s="106"/>
      <c r="K164" s="106"/>
    </row>
    <row r="165" spans="1:11" x14ac:dyDescent="0.25">
      <c r="A165" s="106"/>
      <c r="B165" s="106"/>
      <c r="D165" s="106"/>
      <c r="E165" s="106"/>
      <c r="G165" s="106"/>
      <c r="H165" s="106"/>
      <c r="J165" s="106"/>
      <c r="K165" s="106"/>
    </row>
    <row r="166" spans="1:11" x14ac:dyDescent="0.25">
      <c r="A166" s="106"/>
      <c r="B166" s="106"/>
      <c r="D166" s="106"/>
      <c r="E166" s="106"/>
      <c r="G166" s="106"/>
      <c r="H166" s="106"/>
      <c r="J166" s="106"/>
      <c r="K166" s="106"/>
    </row>
    <row r="167" spans="1:11" x14ac:dyDescent="0.25">
      <c r="A167" s="106"/>
      <c r="B167" s="106"/>
      <c r="D167" s="106"/>
      <c r="E167" s="106"/>
      <c r="G167" s="106"/>
      <c r="H167" s="106"/>
      <c r="J167" s="106"/>
      <c r="K167" s="106"/>
    </row>
    <row r="168" spans="1:11" x14ac:dyDescent="0.25">
      <c r="A168" s="106"/>
      <c r="B168" s="106"/>
      <c r="D168" s="106"/>
      <c r="E168" s="106"/>
      <c r="G168" s="106"/>
      <c r="H168" s="106"/>
      <c r="J168" s="106"/>
      <c r="K168" s="106"/>
    </row>
    <row r="169" spans="1:11" x14ac:dyDescent="0.25">
      <c r="A169" s="106"/>
      <c r="B169" s="106"/>
      <c r="D169" s="106"/>
      <c r="E169" s="106"/>
      <c r="G169" s="106"/>
      <c r="H169" s="106"/>
      <c r="J169" s="106"/>
      <c r="K169" s="106"/>
    </row>
    <row r="170" spans="1:11" x14ac:dyDescent="0.25">
      <c r="A170" s="106"/>
      <c r="B170" s="106"/>
      <c r="D170" s="106"/>
      <c r="E170" s="106"/>
      <c r="G170" s="106"/>
      <c r="H170" s="106"/>
      <c r="J170" s="106"/>
      <c r="K170" s="106"/>
    </row>
    <row r="171" spans="1:11" x14ac:dyDescent="0.25">
      <c r="A171" s="106"/>
      <c r="B171" s="106"/>
      <c r="D171" s="106"/>
      <c r="E171" s="106"/>
      <c r="G171" s="106"/>
      <c r="H171" s="106"/>
      <c r="J171" s="106"/>
      <c r="K171" s="106"/>
    </row>
    <row r="172" spans="1:11" x14ac:dyDescent="0.25">
      <c r="A172" s="106"/>
      <c r="B172" s="106"/>
      <c r="D172" s="106"/>
      <c r="E172" s="106"/>
      <c r="G172" s="106"/>
      <c r="H172" s="106"/>
      <c r="J172" s="106"/>
      <c r="K172" s="106"/>
    </row>
    <row r="173" spans="1:11" x14ac:dyDescent="0.25">
      <c r="A173" s="106"/>
      <c r="B173" s="106"/>
      <c r="D173" s="106"/>
      <c r="E173" s="106"/>
      <c r="G173" s="106"/>
      <c r="H173" s="106"/>
      <c r="J173" s="106"/>
      <c r="K173" s="106"/>
    </row>
    <row r="174" spans="1:11" x14ac:dyDescent="0.25">
      <c r="A174" s="106"/>
      <c r="B174" s="106"/>
      <c r="D174" s="106"/>
      <c r="E174" s="106"/>
      <c r="G174" s="106"/>
      <c r="H174" s="106"/>
      <c r="J174" s="106"/>
      <c r="K174" s="106"/>
    </row>
    <row r="175" spans="1:11" x14ac:dyDescent="0.25">
      <c r="A175" s="106"/>
      <c r="B175" s="106"/>
      <c r="D175" s="106"/>
      <c r="E175" s="106"/>
      <c r="G175" s="106"/>
      <c r="H175" s="106"/>
      <c r="J175" s="106"/>
      <c r="K175" s="106"/>
    </row>
    <row r="176" spans="1:11" x14ac:dyDescent="0.25">
      <c r="A176" s="106"/>
      <c r="B176" s="106"/>
      <c r="D176" s="106"/>
      <c r="E176" s="106"/>
      <c r="G176" s="106"/>
      <c r="H176" s="106"/>
      <c r="J176" s="106"/>
      <c r="K176" s="106"/>
    </row>
    <row r="177" spans="1:11" x14ac:dyDescent="0.25">
      <c r="A177" s="106"/>
      <c r="B177" s="106"/>
      <c r="D177" s="106"/>
      <c r="E177" s="106"/>
      <c r="G177" s="106"/>
      <c r="H177" s="106"/>
      <c r="J177" s="106"/>
      <c r="K177" s="106"/>
    </row>
    <row r="178" spans="1:11" x14ac:dyDescent="0.25">
      <c r="A178" s="106"/>
      <c r="B178" s="106"/>
      <c r="D178" s="106"/>
      <c r="E178" s="106"/>
      <c r="G178" s="106"/>
      <c r="H178" s="106"/>
      <c r="J178" s="106"/>
      <c r="K178" s="106"/>
    </row>
    <row r="179" spans="1:11" x14ac:dyDescent="0.25">
      <c r="A179" s="106"/>
      <c r="B179" s="106"/>
      <c r="D179" s="106"/>
      <c r="E179" s="106"/>
      <c r="G179" s="106"/>
      <c r="H179" s="106"/>
      <c r="J179" s="106"/>
      <c r="K179" s="106"/>
    </row>
    <row r="180" spans="1:11" x14ac:dyDescent="0.25">
      <c r="A180" s="106"/>
      <c r="B180" s="106"/>
      <c r="D180" s="106"/>
      <c r="E180" s="106"/>
      <c r="G180" s="106"/>
      <c r="H180" s="106"/>
      <c r="J180" s="106"/>
      <c r="K180" s="106"/>
    </row>
    <row r="181" spans="1:11" x14ac:dyDescent="0.25">
      <c r="A181" s="106"/>
      <c r="B181" s="106"/>
      <c r="D181" s="106"/>
      <c r="E181" s="106"/>
      <c r="G181" s="106"/>
      <c r="H181" s="106"/>
      <c r="J181" s="106"/>
      <c r="K181" s="106"/>
    </row>
    <row r="182" spans="1:11" x14ac:dyDescent="0.25">
      <c r="A182" s="106"/>
      <c r="B182" s="106"/>
      <c r="D182" s="106"/>
      <c r="E182" s="106"/>
      <c r="G182" s="106"/>
      <c r="H182" s="106"/>
      <c r="J182" s="106"/>
      <c r="K182" s="106"/>
    </row>
    <row r="183" spans="1:11" x14ac:dyDescent="0.25">
      <c r="A183" s="106"/>
      <c r="B183" s="106"/>
      <c r="D183" s="106"/>
      <c r="E183" s="106"/>
      <c r="G183" s="106"/>
      <c r="H183" s="106"/>
      <c r="J183" s="106"/>
      <c r="K183" s="106"/>
    </row>
    <row r="184" spans="1:11" x14ac:dyDescent="0.25">
      <c r="A184" s="106"/>
      <c r="B184" s="106"/>
      <c r="D184" s="106"/>
      <c r="E184" s="106"/>
      <c r="G184" s="106"/>
      <c r="H184" s="106"/>
      <c r="J184" s="106"/>
      <c r="K184" s="106"/>
    </row>
    <row r="185" spans="1:11" x14ac:dyDescent="0.25">
      <c r="A185" s="106"/>
      <c r="B185" s="106"/>
      <c r="D185" s="106"/>
      <c r="E185" s="106"/>
      <c r="G185" s="106"/>
      <c r="H185" s="106"/>
      <c r="J185" s="106"/>
      <c r="K185" s="106"/>
    </row>
    <row r="186" spans="1:11" x14ac:dyDescent="0.25">
      <c r="A186" s="106"/>
      <c r="B186" s="106"/>
      <c r="D186" s="106"/>
      <c r="E186" s="106"/>
      <c r="G186" s="106"/>
      <c r="H186" s="106"/>
      <c r="J186" s="106"/>
      <c r="K186" s="106"/>
    </row>
    <row r="187" spans="1:11" x14ac:dyDescent="0.25">
      <c r="A187" s="106"/>
      <c r="B187" s="106"/>
      <c r="D187" s="106"/>
      <c r="E187" s="106"/>
      <c r="G187" s="106"/>
      <c r="H187" s="106"/>
      <c r="J187" s="106"/>
      <c r="K187" s="106"/>
    </row>
    <row r="188" spans="1:11" x14ac:dyDescent="0.25">
      <c r="A188" s="106"/>
      <c r="B188" s="106"/>
      <c r="D188" s="106"/>
      <c r="E188" s="106"/>
      <c r="G188" s="106"/>
      <c r="H188" s="106"/>
      <c r="J188" s="106"/>
      <c r="K188" s="106"/>
    </row>
    <row r="189" spans="1:11" x14ac:dyDescent="0.25">
      <c r="A189" s="106"/>
      <c r="B189" s="106"/>
      <c r="D189" s="106"/>
      <c r="E189" s="106"/>
      <c r="G189" s="106"/>
      <c r="H189" s="106"/>
      <c r="J189" s="106"/>
      <c r="K189" s="106"/>
    </row>
    <row r="190" spans="1:11" x14ac:dyDescent="0.25">
      <c r="A190" s="106"/>
      <c r="B190" s="106"/>
      <c r="D190" s="106"/>
      <c r="E190" s="106"/>
      <c r="G190" s="106"/>
      <c r="H190" s="106"/>
      <c r="J190" s="106"/>
      <c r="K190" s="106"/>
    </row>
    <row r="191" spans="1:11" x14ac:dyDescent="0.25">
      <c r="A191" s="106"/>
      <c r="B191" s="106"/>
      <c r="D191" s="106"/>
      <c r="E191" s="106"/>
      <c r="G191" s="106"/>
      <c r="H191" s="106"/>
      <c r="J191" s="106"/>
      <c r="K191" s="106"/>
    </row>
    <row r="192" spans="1:11" x14ac:dyDescent="0.25">
      <c r="A192" s="106"/>
      <c r="B192" s="106"/>
      <c r="D192" s="106"/>
      <c r="E192" s="106"/>
      <c r="G192" s="106"/>
      <c r="H192" s="106"/>
      <c r="J192" s="106"/>
      <c r="K192" s="106"/>
    </row>
    <row r="193" spans="1:11" x14ac:dyDescent="0.25">
      <c r="A193" s="106"/>
      <c r="B193" s="106"/>
      <c r="D193" s="106"/>
      <c r="E193" s="106"/>
      <c r="G193" s="106"/>
      <c r="H193" s="106"/>
      <c r="J193" s="106"/>
      <c r="K193" s="106"/>
    </row>
    <row r="194" spans="1:11" x14ac:dyDescent="0.25">
      <c r="A194" s="106"/>
      <c r="B194" s="106"/>
      <c r="D194" s="106"/>
      <c r="E194" s="106"/>
      <c r="G194" s="106"/>
      <c r="H194" s="106"/>
      <c r="J194" s="106"/>
      <c r="K194" s="106"/>
    </row>
    <row r="195" spans="1:11" x14ac:dyDescent="0.25">
      <c r="A195" s="106"/>
      <c r="B195" s="106"/>
      <c r="D195" s="106"/>
      <c r="E195" s="106"/>
      <c r="G195" s="106"/>
      <c r="H195" s="106"/>
      <c r="J195" s="106"/>
      <c r="K195" s="106"/>
    </row>
    <row r="196" spans="1:11" x14ac:dyDescent="0.25">
      <c r="A196" s="106"/>
      <c r="B196" s="106"/>
      <c r="D196" s="106"/>
      <c r="E196" s="106"/>
      <c r="G196" s="106"/>
      <c r="H196" s="106"/>
      <c r="J196" s="106"/>
      <c r="K196" s="106"/>
    </row>
    <row r="197" spans="1:11" x14ac:dyDescent="0.25">
      <c r="A197" s="106"/>
      <c r="B197" s="106"/>
      <c r="D197" s="106"/>
      <c r="E197" s="106"/>
      <c r="G197" s="106"/>
      <c r="H197" s="106"/>
      <c r="J197" s="106"/>
      <c r="K197" s="106"/>
    </row>
    <row r="198" spans="1:11" x14ac:dyDescent="0.25">
      <c r="A198" s="106"/>
      <c r="B198" s="106"/>
      <c r="D198" s="106"/>
      <c r="E198" s="106"/>
      <c r="G198" s="106"/>
      <c r="H198" s="106"/>
      <c r="J198" s="106"/>
      <c r="K198" s="106"/>
    </row>
    <row r="199" spans="1:11" x14ac:dyDescent="0.25">
      <c r="A199" s="106"/>
      <c r="B199" s="106"/>
      <c r="D199" s="106"/>
      <c r="E199" s="106"/>
      <c r="G199" s="106"/>
      <c r="H199" s="106"/>
      <c r="J199" s="106"/>
      <c r="K199" s="106"/>
    </row>
    <row r="200" spans="1:11" x14ac:dyDescent="0.25">
      <c r="A200" s="106"/>
      <c r="B200" s="106"/>
      <c r="D200" s="106"/>
      <c r="E200" s="106"/>
      <c r="G200" s="106"/>
      <c r="H200" s="106"/>
      <c r="J200" s="106"/>
      <c r="K200" s="106"/>
    </row>
    <row r="201" spans="1:11" x14ac:dyDescent="0.25">
      <c r="A201" s="106"/>
      <c r="B201" s="106"/>
      <c r="D201" s="106"/>
      <c r="E201" s="106"/>
      <c r="G201" s="106"/>
      <c r="H201" s="106"/>
      <c r="J201" s="106"/>
      <c r="K201" s="106"/>
    </row>
    <row r="202" spans="1:11" x14ac:dyDescent="0.25">
      <c r="A202" s="106"/>
      <c r="B202" s="106"/>
      <c r="D202" s="106"/>
      <c r="E202" s="106"/>
      <c r="G202" s="106"/>
      <c r="H202" s="106"/>
      <c r="J202" s="106"/>
      <c r="K202" s="106"/>
    </row>
    <row r="203" spans="1:11" x14ac:dyDescent="0.25">
      <c r="A203" s="106"/>
      <c r="B203" s="106"/>
      <c r="D203" s="106"/>
      <c r="E203" s="106"/>
      <c r="G203" s="106"/>
      <c r="H203" s="106"/>
      <c r="J203" s="106"/>
      <c r="K203" s="106"/>
    </row>
    <row r="204" spans="1:11" x14ac:dyDescent="0.25">
      <c r="A204" s="106"/>
      <c r="B204" s="106"/>
      <c r="D204" s="106"/>
      <c r="E204" s="106"/>
      <c r="G204" s="106"/>
      <c r="H204" s="106"/>
      <c r="J204" s="106"/>
      <c r="K204" s="106"/>
    </row>
    <row r="205" spans="1:11" x14ac:dyDescent="0.25">
      <c r="A205" s="106"/>
      <c r="B205" s="106"/>
      <c r="D205" s="106"/>
      <c r="E205" s="106"/>
      <c r="G205" s="106"/>
      <c r="H205" s="106"/>
      <c r="J205" s="106"/>
      <c r="K205" s="106"/>
    </row>
    <row r="206" spans="1:11" x14ac:dyDescent="0.25">
      <c r="A206" s="106"/>
      <c r="B206" s="106"/>
      <c r="D206" s="106"/>
      <c r="E206" s="106"/>
      <c r="G206" s="106"/>
      <c r="H206" s="106"/>
      <c r="J206" s="106"/>
      <c r="K206" s="106"/>
    </row>
    <row r="207" spans="1:11" x14ac:dyDescent="0.25">
      <c r="A207" s="106"/>
      <c r="B207" s="106"/>
      <c r="D207" s="106"/>
      <c r="E207" s="106"/>
      <c r="G207" s="106"/>
      <c r="H207" s="106"/>
      <c r="J207" s="106"/>
      <c r="K207" s="106"/>
    </row>
    <row r="208" spans="1:11" x14ac:dyDescent="0.25">
      <c r="A208" s="106"/>
      <c r="B208" s="106"/>
      <c r="D208" s="106"/>
      <c r="E208" s="106"/>
      <c r="G208" s="106"/>
      <c r="H208" s="106"/>
      <c r="J208" s="106"/>
      <c r="K208" s="106"/>
    </row>
    <row r="209" spans="1:11" x14ac:dyDescent="0.25">
      <c r="A209" s="106"/>
      <c r="B209" s="106"/>
      <c r="D209" s="106"/>
      <c r="E209" s="106"/>
      <c r="G209" s="106"/>
      <c r="H209" s="106"/>
      <c r="J209" s="106"/>
      <c r="K209" s="106"/>
    </row>
    <row r="210" spans="1:11" x14ac:dyDescent="0.25">
      <c r="A210" s="106"/>
      <c r="B210" s="106"/>
      <c r="D210" s="106"/>
      <c r="E210" s="106"/>
      <c r="G210" s="106"/>
      <c r="H210" s="106"/>
      <c r="J210" s="106"/>
      <c r="K210" s="106"/>
    </row>
    <row r="211" spans="1:11" x14ac:dyDescent="0.25">
      <c r="A211" s="106"/>
      <c r="B211" s="106"/>
      <c r="D211" s="106"/>
      <c r="E211" s="106"/>
      <c r="G211" s="106"/>
      <c r="H211" s="106"/>
      <c r="J211" s="106"/>
      <c r="K211" s="106"/>
    </row>
    <row r="212" spans="1:11" x14ac:dyDescent="0.25">
      <c r="A212" s="106"/>
      <c r="B212" s="106"/>
      <c r="D212" s="106"/>
      <c r="E212" s="106"/>
      <c r="G212" s="106"/>
      <c r="H212" s="106"/>
      <c r="J212" s="106"/>
      <c r="K212" s="106"/>
    </row>
    <row r="213" spans="1:11" x14ac:dyDescent="0.25">
      <c r="A213" s="106"/>
      <c r="B213" s="106"/>
      <c r="D213" s="106"/>
      <c r="E213" s="106"/>
      <c r="G213" s="106"/>
      <c r="H213" s="106"/>
      <c r="J213" s="106"/>
      <c r="K213" s="106"/>
    </row>
    <row r="214" spans="1:11" x14ac:dyDescent="0.25">
      <c r="A214" s="106"/>
      <c r="B214" s="106"/>
      <c r="D214" s="106"/>
      <c r="E214" s="106"/>
      <c r="G214" s="106"/>
      <c r="H214" s="106"/>
      <c r="J214" s="106"/>
      <c r="K214" s="106"/>
    </row>
    <row r="215" spans="1:11" x14ac:dyDescent="0.25">
      <c r="A215" s="106"/>
      <c r="B215" s="106"/>
      <c r="D215" s="106"/>
      <c r="E215" s="106"/>
      <c r="G215" s="106"/>
      <c r="H215" s="106"/>
      <c r="J215" s="106"/>
      <c r="K215" s="106"/>
    </row>
    <row r="216" spans="1:11" x14ac:dyDescent="0.25">
      <c r="A216" s="106"/>
      <c r="B216" s="106"/>
      <c r="D216" s="106"/>
      <c r="E216" s="106"/>
      <c r="G216" s="106"/>
      <c r="H216" s="106"/>
      <c r="J216" s="106"/>
      <c r="K216" s="106"/>
    </row>
    <row r="217" spans="1:11" x14ac:dyDescent="0.25">
      <c r="A217" s="106"/>
      <c r="B217" s="106"/>
      <c r="D217" s="106"/>
      <c r="E217" s="106"/>
      <c r="G217" s="106"/>
      <c r="H217" s="106"/>
      <c r="J217" s="106"/>
      <c r="K217" s="106"/>
    </row>
    <row r="218" spans="1:11" x14ac:dyDescent="0.25">
      <c r="A218" s="106"/>
      <c r="B218" s="106"/>
      <c r="D218" s="106"/>
      <c r="E218" s="106"/>
      <c r="G218" s="106"/>
      <c r="H218" s="106"/>
      <c r="J218" s="106"/>
      <c r="K218" s="106"/>
    </row>
    <row r="219" spans="1:11" x14ac:dyDescent="0.25">
      <c r="A219" s="106"/>
      <c r="B219" s="106"/>
      <c r="D219" s="106"/>
      <c r="E219" s="106"/>
      <c r="G219" s="106"/>
      <c r="H219" s="106"/>
      <c r="J219" s="106"/>
      <c r="K219" s="106"/>
    </row>
    <row r="220" spans="1:11" x14ac:dyDescent="0.25">
      <c r="A220" s="106"/>
      <c r="B220" s="106"/>
      <c r="D220" s="106"/>
      <c r="E220" s="106"/>
      <c r="G220" s="106"/>
      <c r="H220" s="106"/>
      <c r="J220" s="106"/>
      <c r="K220" s="106"/>
    </row>
    <row r="221" spans="1:11" x14ac:dyDescent="0.25">
      <c r="A221" s="106"/>
      <c r="B221" s="106"/>
      <c r="D221" s="106"/>
      <c r="E221" s="106"/>
      <c r="G221" s="106"/>
      <c r="H221" s="106"/>
      <c r="J221" s="106"/>
      <c r="K221" s="106"/>
    </row>
    <row r="222" spans="1:11" x14ac:dyDescent="0.25">
      <c r="A222" s="106"/>
      <c r="B222" s="106"/>
      <c r="D222" s="106"/>
      <c r="E222" s="106"/>
      <c r="G222" s="106"/>
      <c r="H222" s="106"/>
      <c r="J222" s="106"/>
      <c r="K222" s="106"/>
    </row>
    <row r="223" spans="1:11" x14ac:dyDescent="0.25">
      <c r="A223" s="106"/>
      <c r="B223" s="106"/>
      <c r="D223" s="106"/>
      <c r="E223" s="106"/>
      <c r="G223" s="106"/>
      <c r="H223" s="106"/>
      <c r="J223" s="106"/>
      <c r="K223" s="106"/>
    </row>
    <row r="224" spans="1:11" x14ac:dyDescent="0.25">
      <c r="A224" s="106"/>
      <c r="B224" s="106"/>
      <c r="D224" s="106"/>
      <c r="E224" s="106"/>
      <c r="G224" s="106"/>
      <c r="H224" s="106"/>
      <c r="J224" s="106"/>
      <c r="K224" s="106"/>
    </row>
    <row r="225" spans="1:11" x14ac:dyDescent="0.25">
      <c r="A225" s="106"/>
      <c r="B225" s="106"/>
      <c r="D225" s="106"/>
      <c r="E225" s="106"/>
      <c r="G225" s="106"/>
      <c r="H225" s="106"/>
      <c r="J225" s="106"/>
      <c r="K225" s="106"/>
    </row>
    <row r="226" spans="1:11" x14ac:dyDescent="0.25">
      <c r="A226" s="106"/>
      <c r="B226" s="106"/>
      <c r="D226" s="106"/>
      <c r="E226" s="106"/>
      <c r="G226" s="106"/>
      <c r="H226" s="106"/>
      <c r="J226" s="106"/>
      <c r="K226" s="106"/>
    </row>
    <row r="227" spans="1:11" x14ac:dyDescent="0.25">
      <c r="A227" s="106"/>
      <c r="B227" s="106"/>
      <c r="D227" s="106"/>
      <c r="E227" s="106"/>
      <c r="G227" s="106"/>
      <c r="H227" s="106"/>
      <c r="J227" s="106"/>
      <c r="K227" s="106"/>
    </row>
    <row r="228" spans="1:11" x14ac:dyDescent="0.25">
      <c r="A228" s="106"/>
      <c r="B228" s="106"/>
      <c r="D228" s="106"/>
      <c r="E228" s="106"/>
      <c r="G228" s="106"/>
      <c r="H228" s="106"/>
      <c r="J228" s="106"/>
      <c r="K228" s="106"/>
    </row>
    <row r="229" spans="1:11" x14ac:dyDescent="0.25">
      <c r="A229" s="106"/>
      <c r="B229" s="106"/>
      <c r="D229" s="106"/>
      <c r="E229" s="106"/>
      <c r="G229" s="106"/>
      <c r="H229" s="106"/>
      <c r="J229" s="106"/>
      <c r="K229" s="106"/>
    </row>
    <row r="230" spans="1:11" x14ac:dyDescent="0.25">
      <c r="A230" s="106"/>
      <c r="B230" s="106"/>
      <c r="D230" s="106"/>
      <c r="E230" s="106"/>
      <c r="G230" s="106"/>
      <c r="H230" s="106"/>
      <c r="J230" s="106"/>
      <c r="K230" s="106"/>
    </row>
    <row r="231" spans="1:11" x14ac:dyDescent="0.25">
      <c r="A231" s="106"/>
      <c r="B231" s="106"/>
      <c r="D231" s="106"/>
      <c r="E231" s="106"/>
      <c r="G231" s="106"/>
      <c r="H231" s="106"/>
      <c r="J231" s="106"/>
      <c r="K231" s="106"/>
    </row>
    <row r="232" spans="1:11" x14ac:dyDescent="0.25">
      <c r="A232" s="106"/>
      <c r="B232" s="106"/>
      <c r="D232" s="106"/>
      <c r="E232" s="106"/>
      <c r="G232" s="106"/>
      <c r="H232" s="106"/>
      <c r="J232" s="106"/>
      <c r="K232" s="106"/>
    </row>
    <row r="233" spans="1:11" x14ac:dyDescent="0.25">
      <c r="A233" s="106"/>
      <c r="B233" s="106"/>
      <c r="D233" s="106"/>
      <c r="E233" s="106"/>
      <c r="G233" s="106"/>
      <c r="H233" s="106"/>
      <c r="J233" s="106"/>
      <c r="K233" s="106"/>
    </row>
    <row r="234" spans="1:11" x14ac:dyDescent="0.25">
      <c r="A234" s="106"/>
      <c r="B234" s="106"/>
      <c r="D234" s="106"/>
      <c r="E234" s="106"/>
      <c r="G234" s="106"/>
      <c r="H234" s="106"/>
      <c r="J234" s="106"/>
      <c r="K234" s="106"/>
    </row>
    <row r="235" spans="1:11" x14ac:dyDescent="0.25">
      <c r="A235" s="106"/>
      <c r="B235" s="106"/>
      <c r="D235" s="106"/>
      <c r="E235" s="106"/>
      <c r="G235" s="106"/>
      <c r="H235" s="106"/>
      <c r="J235" s="106"/>
      <c r="K235" s="106"/>
    </row>
    <row r="236" spans="1:11" x14ac:dyDescent="0.25">
      <c r="A236" s="106"/>
      <c r="B236" s="106"/>
      <c r="D236" s="106"/>
      <c r="E236" s="106"/>
      <c r="G236" s="106"/>
      <c r="H236" s="106"/>
      <c r="J236" s="106"/>
      <c r="K236" s="106"/>
    </row>
    <row r="237" spans="1:11" x14ac:dyDescent="0.25">
      <c r="A237" s="106"/>
      <c r="B237" s="106"/>
      <c r="D237" s="106"/>
      <c r="E237" s="106"/>
      <c r="G237" s="106"/>
      <c r="H237" s="106"/>
      <c r="J237" s="106"/>
      <c r="K237" s="106"/>
    </row>
    <row r="238" spans="1:11" x14ac:dyDescent="0.25">
      <c r="A238" s="106"/>
      <c r="B238" s="106"/>
      <c r="D238" s="106"/>
      <c r="E238" s="106"/>
      <c r="G238" s="106"/>
      <c r="H238" s="106"/>
      <c r="J238" s="106"/>
      <c r="K238" s="106"/>
    </row>
    <row r="239" spans="1:11" x14ac:dyDescent="0.25">
      <c r="A239" s="106"/>
      <c r="B239" s="106"/>
      <c r="D239" s="106"/>
      <c r="E239" s="106"/>
      <c r="G239" s="106"/>
      <c r="H239" s="106"/>
      <c r="J239" s="106"/>
      <c r="K239" s="106"/>
    </row>
    <row r="240" spans="1:11" x14ac:dyDescent="0.25">
      <c r="A240" s="106"/>
      <c r="B240" s="106"/>
      <c r="D240" s="106"/>
      <c r="E240" s="106"/>
      <c r="G240" s="106"/>
      <c r="H240" s="106"/>
      <c r="J240" s="106"/>
      <c r="K240" s="106"/>
    </row>
    <row r="241" spans="1:11" x14ac:dyDescent="0.25">
      <c r="A241" s="106"/>
      <c r="B241" s="106"/>
      <c r="D241" s="106"/>
      <c r="E241" s="106"/>
      <c r="G241" s="106"/>
      <c r="H241" s="106"/>
      <c r="J241" s="106"/>
      <c r="K241" s="106"/>
    </row>
    <row r="242" spans="1:11" x14ac:dyDescent="0.25">
      <c r="A242" s="106"/>
      <c r="B242" s="106"/>
      <c r="D242" s="106"/>
      <c r="E242" s="106"/>
      <c r="G242" s="106"/>
      <c r="H242" s="106"/>
      <c r="J242" s="106"/>
      <c r="K242" s="106"/>
    </row>
    <row r="243" spans="1:11" x14ac:dyDescent="0.25">
      <c r="A243" s="106"/>
      <c r="B243" s="106"/>
      <c r="D243" s="106"/>
      <c r="E243" s="106"/>
      <c r="G243" s="106"/>
      <c r="H243" s="106"/>
      <c r="J243" s="106"/>
      <c r="K243" s="106"/>
    </row>
    <row r="244" spans="1:11" x14ac:dyDescent="0.25">
      <c r="A244" s="106"/>
      <c r="B244" s="106"/>
      <c r="D244" s="106"/>
      <c r="E244" s="106"/>
      <c r="G244" s="106"/>
      <c r="H244" s="106"/>
      <c r="J244" s="106"/>
      <c r="K244" s="106"/>
    </row>
    <row r="245" spans="1:11" x14ac:dyDescent="0.25">
      <c r="A245" s="106"/>
      <c r="B245" s="106"/>
      <c r="D245" s="106"/>
      <c r="E245" s="106"/>
      <c r="G245" s="106"/>
      <c r="H245" s="106"/>
      <c r="J245" s="106"/>
      <c r="K245" s="106"/>
    </row>
    <row r="246" spans="1:11" x14ac:dyDescent="0.25">
      <c r="A246" s="106"/>
      <c r="B246" s="106"/>
      <c r="D246" s="106"/>
      <c r="E246" s="106"/>
      <c r="G246" s="106"/>
      <c r="H246" s="106"/>
      <c r="J246" s="106"/>
      <c r="K246" s="106"/>
    </row>
    <row r="247" spans="1:11" x14ac:dyDescent="0.25">
      <c r="A247" s="106"/>
      <c r="B247" s="106"/>
      <c r="D247" s="106"/>
      <c r="E247" s="106"/>
      <c r="G247" s="106"/>
      <c r="H247" s="106"/>
      <c r="J247" s="106"/>
      <c r="K247" s="106"/>
    </row>
    <row r="248" spans="1:11" x14ac:dyDescent="0.25">
      <c r="A248" s="106"/>
      <c r="B248" s="106"/>
      <c r="D248" s="106"/>
      <c r="E248" s="106"/>
      <c r="G248" s="106"/>
      <c r="H248" s="106"/>
      <c r="J248" s="106"/>
      <c r="K248" s="106"/>
    </row>
    <row r="249" spans="1:11" x14ac:dyDescent="0.25">
      <c r="A249" s="106"/>
      <c r="B249" s="106"/>
      <c r="D249" s="106"/>
      <c r="E249" s="106"/>
      <c r="G249" s="106"/>
      <c r="H249" s="106"/>
      <c r="J249" s="106"/>
      <c r="K249" s="106"/>
    </row>
    <row r="250" spans="1:11" x14ac:dyDescent="0.25">
      <c r="A250" s="106"/>
      <c r="B250" s="106"/>
      <c r="D250" s="106"/>
      <c r="E250" s="106"/>
      <c r="G250" s="106"/>
      <c r="H250" s="106"/>
      <c r="J250" s="106"/>
      <c r="K250" s="106"/>
    </row>
    <row r="251" spans="1:11" x14ac:dyDescent="0.25">
      <c r="A251" s="106"/>
      <c r="B251" s="106"/>
      <c r="D251" s="106"/>
      <c r="E251" s="106"/>
      <c r="G251" s="106"/>
      <c r="H251" s="106"/>
      <c r="J251" s="106"/>
      <c r="K251" s="106"/>
    </row>
    <row r="252" spans="1:11" x14ac:dyDescent="0.25">
      <c r="A252" s="106"/>
      <c r="B252" s="106"/>
      <c r="D252" s="106"/>
      <c r="E252" s="106"/>
      <c r="G252" s="106"/>
      <c r="H252" s="106"/>
      <c r="J252" s="106"/>
      <c r="K252" s="106"/>
    </row>
    <row r="253" spans="1:11" x14ac:dyDescent="0.25">
      <c r="A253" s="106"/>
      <c r="B253" s="106"/>
      <c r="D253" s="106"/>
      <c r="E253" s="106"/>
      <c r="G253" s="106"/>
      <c r="H253" s="106"/>
      <c r="J253" s="106"/>
      <c r="K253" s="106"/>
    </row>
    <row r="254" spans="1:11" x14ac:dyDescent="0.25">
      <c r="A254" s="106"/>
      <c r="B254" s="106"/>
      <c r="D254" s="106"/>
      <c r="E254" s="106"/>
      <c r="G254" s="106"/>
      <c r="H254" s="106"/>
      <c r="J254" s="106"/>
      <c r="K254" s="106"/>
    </row>
    <row r="255" spans="1:11" x14ac:dyDescent="0.25">
      <c r="A255" s="106"/>
      <c r="B255" s="106"/>
      <c r="D255" s="106"/>
      <c r="E255" s="106"/>
      <c r="G255" s="106"/>
      <c r="H255" s="106"/>
      <c r="J255" s="106"/>
      <c r="K255" s="106"/>
    </row>
    <row r="256" spans="1:11" x14ac:dyDescent="0.25">
      <c r="A256" s="106"/>
      <c r="B256" s="106"/>
      <c r="D256" s="106"/>
      <c r="E256" s="106"/>
      <c r="G256" s="106"/>
      <c r="H256" s="106"/>
      <c r="J256" s="106"/>
      <c r="K256" s="106"/>
    </row>
    <row r="257" spans="1:11" x14ac:dyDescent="0.25">
      <c r="A257" s="106"/>
      <c r="B257" s="106"/>
      <c r="D257" s="106"/>
      <c r="E257" s="106"/>
      <c r="G257" s="106"/>
      <c r="H257" s="106"/>
      <c r="J257" s="106"/>
      <c r="K257" s="106"/>
    </row>
    <row r="258" spans="1:11" x14ac:dyDescent="0.25">
      <c r="A258" s="106"/>
      <c r="B258" s="106"/>
      <c r="D258" s="106"/>
      <c r="E258" s="106"/>
      <c r="G258" s="106"/>
      <c r="H258" s="106"/>
      <c r="J258" s="106"/>
      <c r="K258" s="106"/>
    </row>
    <row r="259" spans="1:11" x14ac:dyDescent="0.25">
      <c r="A259" s="106"/>
      <c r="B259" s="106"/>
      <c r="D259" s="106"/>
      <c r="E259" s="106"/>
      <c r="G259" s="106"/>
      <c r="H259" s="106"/>
      <c r="J259" s="106"/>
      <c r="K259" s="106"/>
    </row>
    <row r="260" spans="1:11" x14ac:dyDescent="0.25">
      <c r="A260" s="106"/>
      <c r="B260" s="106"/>
      <c r="D260" s="106"/>
      <c r="E260" s="106"/>
      <c r="G260" s="106"/>
      <c r="H260" s="106"/>
      <c r="J260" s="106"/>
      <c r="K260" s="106"/>
    </row>
    <row r="261" spans="1:11" x14ac:dyDescent="0.25">
      <c r="A261" s="106"/>
      <c r="B261" s="106"/>
      <c r="D261" s="106"/>
      <c r="E261" s="106"/>
      <c r="G261" s="106"/>
      <c r="H261" s="106"/>
      <c r="J261" s="106"/>
      <c r="K261" s="106"/>
    </row>
    <row r="262" spans="1:11" x14ac:dyDescent="0.25">
      <c r="A262" s="106"/>
      <c r="B262" s="106"/>
      <c r="D262" s="106"/>
      <c r="E262" s="106"/>
      <c r="G262" s="106"/>
      <c r="H262" s="106"/>
      <c r="J262" s="106"/>
      <c r="K262" s="106"/>
    </row>
    <row r="263" spans="1:11" x14ac:dyDescent="0.25">
      <c r="A263" s="106"/>
      <c r="B263" s="106"/>
      <c r="D263" s="106"/>
      <c r="E263" s="106"/>
      <c r="G263" s="106"/>
      <c r="H263" s="106"/>
      <c r="J263" s="106"/>
      <c r="K263" s="106"/>
    </row>
    <row r="264" spans="1:11" x14ac:dyDescent="0.25">
      <c r="A264" s="106"/>
      <c r="B264" s="106"/>
      <c r="D264" s="106"/>
      <c r="E264" s="106"/>
      <c r="G264" s="106"/>
      <c r="H264" s="106"/>
      <c r="J264" s="106"/>
      <c r="K264" s="106"/>
    </row>
    <row r="265" spans="1:11" x14ac:dyDescent="0.25">
      <c r="A265" s="106"/>
      <c r="B265" s="106"/>
      <c r="D265" s="106"/>
      <c r="E265" s="106"/>
      <c r="G265" s="106"/>
      <c r="H265" s="106"/>
      <c r="J265" s="106"/>
      <c r="K265" s="106"/>
    </row>
    <row r="266" spans="1:11" x14ac:dyDescent="0.25">
      <c r="A266" s="106"/>
      <c r="B266" s="106"/>
      <c r="D266" s="106"/>
      <c r="E266" s="106"/>
      <c r="G266" s="106"/>
      <c r="H266" s="106"/>
      <c r="J266" s="106"/>
      <c r="K266" s="106"/>
    </row>
    <row r="267" spans="1:11" x14ac:dyDescent="0.25">
      <c r="A267" s="106"/>
      <c r="B267" s="106"/>
      <c r="D267" s="106"/>
      <c r="E267" s="106"/>
      <c r="G267" s="106"/>
      <c r="H267" s="106"/>
      <c r="J267" s="106"/>
      <c r="K267" s="106"/>
    </row>
    <row r="268" spans="1:11" x14ac:dyDescent="0.25">
      <c r="A268" s="106"/>
      <c r="B268" s="106"/>
      <c r="D268" s="106"/>
      <c r="E268" s="106"/>
      <c r="G268" s="106"/>
      <c r="H268" s="106"/>
      <c r="J268" s="106"/>
      <c r="K268" s="106"/>
    </row>
    <row r="269" spans="1:11" x14ac:dyDescent="0.25">
      <c r="A269" s="106"/>
      <c r="B269" s="106"/>
      <c r="D269" s="106"/>
      <c r="E269" s="106"/>
      <c r="G269" s="106"/>
      <c r="H269" s="106"/>
      <c r="J269" s="106"/>
      <c r="K269" s="106"/>
    </row>
    <row r="270" spans="1:11" x14ac:dyDescent="0.25">
      <c r="A270" s="106"/>
      <c r="B270" s="106"/>
      <c r="D270" s="106"/>
      <c r="E270" s="106"/>
      <c r="G270" s="106"/>
      <c r="H270" s="106"/>
      <c r="J270" s="106"/>
      <c r="K270" s="106"/>
    </row>
    <row r="271" spans="1:11" x14ac:dyDescent="0.25">
      <c r="A271" s="106"/>
      <c r="B271" s="106"/>
      <c r="D271" s="106"/>
      <c r="E271" s="106"/>
      <c r="G271" s="106"/>
      <c r="H271" s="106"/>
      <c r="J271" s="106"/>
      <c r="K271" s="106"/>
    </row>
    <row r="272" spans="1:11" x14ac:dyDescent="0.25">
      <c r="A272" s="106"/>
      <c r="B272" s="106"/>
      <c r="D272" s="106"/>
      <c r="E272" s="106"/>
      <c r="G272" s="106"/>
      <c r="H272" s="106"/>
      <c r="J272" s="106"/>
      <c r="K272" s="106"/>
    </row>
    <row r="273" spans="1:11" x14ac:dyDescent="0.25">
      <c r="A273" s="106"/>
      <c r="B273" s="106"/>
      <c r="D273" s="106"/>
      <c r="E273" s="106"/>
      <c r="G273" s="106"/>
      <c r="H273" s="106"/>
      <c r="J273" s="106"/>
      <c r="K273" s="106"/>
    </row>
    <row r="274" spans="1:11" x14ac:dyDescent="0.25">
      <c r="A274" s="106"/>
      <c r="B274" s="106"/>
      <c r="D274" s="106"/>
      <c r="E274" s="106"/>
      <c r="G274" s="106"/>
      <c r="H274" s="106"/>
      <c r="J274" s="106"/>
      <c r="K274" s="106"/>
    </row>
    <row r="275" spans="1:11" x14ac:dyDescent="0.25">
      <c r="A275" s="106"/>
      <c r="B275" s="106"/>
      <c r="D275" s="106"/>
      <c r="E275" s="106"/>
      <c r="G275" s="106"/>
      <c r="H275" s="106"/>
      <c r="J275" s="106"/>
      <c r="K275" s="106"/>
    </row>
    <row r="276" spans="1:11" x14ac:dyDescent="0.25">
      <c r="A276" s="106"/>
      <c r="B276" s="106"/>
      <c r="D276" s="106"/>
      <c r="E276" s="106"/>
      <c r="G276" s="106"/>
      <c r="H276" s="106"/>
      <c r="J276" s="106"/>
      <c r="K276" s="106"/>
    </row>
    <row r="277" spans="1:11" x14ac:dyDescent="0.25">
      <c r="A277" s="106"/>
      <c r="B277" s="106"/>
      <c r="D277" s="106"/>
      <c r="E277" s="106"/>
      <c r="G277" s="106"/>
      <c r="H277" s="106"/>
      <c r="J277" s="106"/>
      <c r="K277" s="106"/>
    </row>
    <row r="278" spans="1:11" x14ac:dyDescent="0.25">
      <c r="A278" s="106"/>
      <c r="B278" s="106"/>
      <c r="D278" s="106"/>
      <c r="E278" s="106"/>
      <c r="G278" s="106"/>
      <c r="H278" s="106"/>
      <c r="J278" s="106"/>
      <c r="K278" s="106"/>
    </row>
    <row r="279" spans="1:11" x14ac:dyDescent="0.25">
      <c r="A279" s="106"/>
      <c r="B279" s="106"/>
      <c r="D279" s="106"/>
      <c r="E279" s="106"/>
      <c r="G279" s="106"/>
      <c r="H279" s="106"/>
      <c r="J279" s="106"/>
      <c r="K279" s="106"/>
    </row>
    <row r="280" spans="1:11" x14ac:dyDescent="0.25">
      <c r="A280" s="106"/>
      <c r="B280" s="106"/>
      <c r="D280" s="106"/>
      <c r="E280" s="106"/>
      <c r="G280" s="106"/>
      <c r="H280" s="106"/>
      <c r="J280" s="106"/>
      <c r="K280" s="106"/>
    </row>
    <row r="281" spans="1:11" x14ac:dyDescent="0.25">
      <c r="A281" s="106"/>
      <c r="B281" s="106"/>
      <c r="D281" s="106"/>
      <c r="E281" s="106"/>
      <c r="G281" s="106"/>
      <c r="H281" s="106"/>
      <c r="J281" s="106"/>
      <c r="K281" s="106"/>
    </row>
    <row r="282" spans="1:11" x14ac:dyDescent="0.25">
      <c r="A282" s="106"/>
      <c r="B282" s="106"/>
      <c r="D282" s="106"/>
      <c r="E282" s="106"/>
      <c r="G282" s="106"/>
      <c r="H282" s="106"/>
      <c r="J282" s="106"/>
      <c r="K282" s="106"/>
    </row>
    <row r="283" spans="1:11" x14ac:dyDescent="0.25">
      <c r="A283" s="106"/>
      <c r="B283" s="106"/>
      <c r="D283" s="106"/>
      <c r="E283" s="106"/>
      <c r="G283" s="106"/>
      <c r="H283" s="106"/>
      <c r="J283" s="106"/>
      <c r="K283" s="106"/>
    </row>
    <row r="284" spans="1:11" x14ac:dyDescent="0.25">
      <c r="A284" s="106"/>
      <c r="B284" s="106"/>
      <c r="D284" s="106"/>
      <c r="E284" s="106"/>
      <c r="G284" s="106"/>
      <c r="H284" s="106"/>
      <c r="J284" s="106"/>
      <c r="K284" s="106"/>
    </row>
    <row r="285" spans="1:11" x14ac:dyDescent="0.25">
      <c r="A285" s="106"/>
      <c r="B285" s="106"/>
      <c r="D285" s="106"/>
      <c r="E285" s="106"/>
      <c r="G285" s="106"/>
      <c r="H285" s="106"/>
      <c r="J285" s="106"/>
      <c r="K285" s="106"/>
    </row>
    <row r="286" spans="1:11" x14ac:dyDescent="0.25">
      <c r="A286" s="106"/>
      <c r="B286" s="106"/>
      <c r="D286" s="106"/>
      <c r="E286" s="106"/>
      <c r="G286" s="106"/>
      <c r="H286" s="106"/>
      <c r="J286" s="106"/>
      <c r="K286" s="106"/>
    </row>
    <row r="287" spans="1:11" x14ac:dyDescent="0.25">
      <c r="A287" s="106"/>
      <c r="B287" s="106"/>
      <c r="D287" s="106"/>
      <c r="E287" s="106"/>
      <c r="G287" s="106"/>
      <c r="H287" s="106"/>
      <c r="J287" s="106"/>
      <c r="K287" s="106"/>
    </row>
    <row r="288" spans="1:11" x14ac:dyDescent="0.25">
      <c r="A288" s="106"/>
      <c r="B288" s="106"/>
      <c r="D288" s="106"/>
      <c r="E288" s="106"/>
      <c r="G288" s="106"/>
      <c r="H288" s="106"/>
      <c r="J288" s="106"/>
      <c r="K288" s="106"/>
    </row>
    <row r="289" spans="1:11" x14ac:dyDescent="0.25">
      <c r="A289" s="106"/>
      <c r="B289" s="106"/>
      <c r="D289" s="106"/>
      <c r="E289" s="106"/>
      <c r="G289" s="106"/>
      <c r="H289" s="106"/>
      <c r="J289" s="106"/>
      <c r="K289" s="106"/>
    </row>
    <row r="290" spans="1:11" x14ac:dyDescent="0.25">
      <c r="A290" s="106"/>
      <c r="B290" s="106"/>
      <c r="D290" s="106"/>
      <c r="E290" s="106"/>
      <c r="G290" s="106"/>
      <c r="H290" s="106"/>
      <c r="J290" s="106"/>
      <c r="K290" s="106"/>
    </row>
    <row r="291" spans="1:11" x14ac:dyDescent="0.25">
      <c r="A291" s="106"/>
      <c r="B291" s="106"/>
      <c r="D291" s="106"/>
      <c r="E291" s="106"/>
      <c r="G291" s="106"/>
      <c r="H291" s="106"/>
      <c r="J291" s="106"/>
      <c r="K291" s="106"/>
    </row>
    <row r="292" spans="1:11" x14ac:dyDescent="0.25">
      <c r="A292" s="106"/>
      <c r="B292" s="106"/>
      <c r="D292" s="106"/>
      <c r="E292" s="106"/>
      <c r="G292" s="106"/>
      <c r="H292" s="106"/>
      <c r="J292" s="106"/>
      <c r="K292" s="106"/>
    </row>
    <row r="293" spans="1:11" x14ac:dyDescent="0.25">
      <c r="A293" s="106"/>
      <c r="B293" s="106"/>
      <c r="D293" s="106"/>
      <c r="E293" s="106"/>
      <c r="G293" s="106"/>
      <c r="H293" s="106"/>
      <c r="J293" s="106"/>
      <c r="K293" s="106"/>
    </row>
    <row r="294" spans="1:11" x14ac:dyDescent="0.25">
      <c r="A294" s="106"/>
      <c r="B294" s="106"/>
      <c r="D294" s="106"/>
      <c r="E294" s="106"/>
      <c r="G294" s="106"/>
      <c r="H294" s="106"/>
      <c r="J294" s="106"/>
      <c r="K294" s="106"/>
    </row>
    <row r="295" spans="1:11" x14ac:dyDescent="0.25">
      <c r="A295" s="106"/>
      <c r="B295" s="106"/>
      <c r="D295" s="106"/>
      <c r="E295" s="106"/>
      <c r="G295" s="106"/>
      <c r="H295" s="106"/>
      <c r="J295" s="106"/>
      <c r="K295" s="106"/>
    </row>
    <row r="296" spans="1:11" x14ac:dyDescent="0.25">
      <c r="A296" s="106"/>
      <c r="B296" s="106"/>
      <c r="D296" s="106"/>
      <c r="E296" s="106"/>
      <c r="G296" s="106"/>
      <c r="H296" s="106"/>
      <c r="J296" s="106"/>
      <c r="K296" s="106"/>
    </row>
    <row r="297" spans="1:11" x14ac:dyDescent="0.25">
      <c r="A297" s="106"/>
      <c r="B297" s="106"/>
      <c r="D297" s="106"/>
      <c r="E297" s="106"/>
      <c r="G297" s="106"/>
      <c r="H297" s="106"/>
      <c r="J297" s="106"/>
      <c r="K297" s="106"/>
    </row>
    <row r="298" spans="1:11" x14ac:dyDescent="0.25">
      <c r="A298" s="106"/>
      <c r="B298" s="106"/>
      <c r="D298" s="106"/>
      <c r="E298" s="106"/>
      <c r="G298" s="106"/>
      <c r="H298" s="106"/>
      <c r="J298" s="106"/>
      <c r="K298" s="106"/>
    </row>
    <row r="299" spans="1:11" x14ac:dyDescent="0.25">
      <c r="A299" s="106"/>
      <c r="B299" s="106"/>
      <c r="D299" s="106"/>
      <c r="E299" s="106"/>
      <c r="G299" s="106"/>
      <c r="H299" s="106"/>
      <c r="J299" s="106"/>
      <c r="K299" s="106"/>
    </row>
    <row r="300" spans="1:11" x14ac:dyDescent="0.25">
      <c r="A300" s="106"/>
      <c r="B300" s="106"/>
      <c r="D300" s="106"/>
      <c r="E300" s="106"/>
      <c r="G300" s="106"/>
      <c r="H300" s="106"/>
      <c r="J300" s="106"/>
      <c r="K300" s="106"/>
    </row>
    <row r="301" spans="1:11" x14ac:dyDescent="0.25">
      <c r="A301" s="106"/>
      <c r="B301" s="106"/>
      <c r="D301" s="106"/>
      <c r="E301" s="106"/>
      <c r="G301" s="106"/>
      <c r="H301" s="106"/>
      <c r="J301" s="106"/>
      <c r="K301" s="106"/>
    </row>
    <row r="302" spans="1:11" x14ac:dyDescent="0.25">
      <c r="A302" s="106"/>
      <c r="B302" s="106"/>
      <c r="D302" s="106"/>
      <c r="E302" s="106"/>
      <c r="G302" s="106"/>
      <c r="H302" s="106"/>
      <c r="J302" s="106"/>
      <c r="K302" s="106"/>
    </row>
    <row r="303" spans="1:11" x14ac:dyDescent="0.25">
      <c r="A303" s="106"/>
      <c r="B303" s="106"/>
      <c r="D303" s="106"/>
      <c r="E303" s="106"/>
      <c r="G303" s="106"/>
      <c r="H303" s="106"/>
      <c r="J303" s="106"/>
      <c r="K303" s="106"/>
    </row>
    <row r="304" spans="1:11" x14ac:dyDescent="0.25">
      <c r="A304" s="106"/>
      <c r="B304" s="106"/>
      <c r="D304" s="106"/>
      <c r="E304" s="106"/>
      <c r="G304" s="106"/>
      <c r="H304" s="106"/>
      <c r="J304" s="106"/>
      <c r="K304" s="106"/>
    </row>
    <row r="305" spans="1:11" x14ac:dyDescent="0.25">
      <c r="A305" s="106"/>
      <c r="B305" s="106"/>
      <c r="D305" s="106"/>
      <c r="E305" s="106"/>
      <c r="G305" s="106"/>
      <c r="H305" s="106"/>
      <c r="J305" s="106"/>
      <c r="K305" s="106"/>
    </row>
    <row r="306" spans="1:11" x14ac:dyDescent="0.25">
      <c r="A306" s="106"/>
      <c r="B306" s="106"/>
      <c r="D306" s="106"/>
      <c r="E306" s="106"/>
      <c r="G306" s="106"/>
      <c r="H306" s="106"/>
      <c r="J306" s="106"/>
      <c r="K306" s="106"/>
    </row>
    <row r="307" spans="1:11" x14ac:dyDescent="0.25">
      <c r="A307" s="106"/>
      <c r="B307" s="106"/>
      <c r="D307" s="106"/>
      <c r="E307" s="106"/>
      <c r="G307" s="106"/>
      <c r="H307" s="106"/>
      <c r="J307" s="106"/>
      <c r="K307" s="106"/>
    </row>
    <row r="308" spans="1:11" x14ac:dyDescent="0.25">
      <c r="A308" s="106"/>
      <c r="B308" s="106"/>
      <c r="D308" s="106"/>
      <c r="E308" s="106"/>
      <c r="G308" s="106"/>
      <c r="H308" s="106"/>
      <c r="J308" s="106"/>
      <c r="K308" s="106"/>
    </row>
    <row r="309" spans="1:11" x14ac:dyDescent="0.25">
      <c r="A309" s="106"/>
      <c r="B309" s="106"/>
      <c r="D309" s="106"/>
      <c r="E309" s="106"/>
      <c r="G309" s="106"/>
      <c r="H309" s="106"/>
      <c r="J309" s="106"/>
      <c r="K309" s="106"/>
    </row>
    <row r="310" spans="1:11" x14ac:dyDescent="0.25">
      <c r="A310" s="106"/>
      <c r="B310" s="106"/>
      <c r="D310" s="106"/>
      <c r="E310" s="106"/>
      <c r="G310" s="106"/>
      <c r="H310" s="106"/>
      <c r="J310" s="106"/>
      <c r="K310" s="106"/>
    </row>
    <row r="311" spans="1:11" x14ac:dyDescent="0.25">
      <c r="A311" s="106"/>
      <c r="B311" s="106"/>
      <c r="D311" s="106"/>
      <c r="E311" s="106"/>
      <c r="G311" s="106"/>
      <c r="H311" s="106"/>
      <c r="J311" s="106"/>
      <c r="K311" s="106"/>
    </row>
    <row r="312" spans="1:11" x14ac:dyDescent="0.25">
      <c r="A312" s="106"/>
      <c r="B312" s="106"/>
      <c r="D312" s="106"/>
      <c r="E312" s="106"/>
      <c r="G312" s="106"/>
      <c r="H312" s="106"/>
      <c r="J312" s="106"/>
      <c r="K312" s="106"/>
    </row>
    <row r="313" spans="1:11" x14ac:dyDescent="0.25">
      <c r="A313" s="106"/>
      <c r="B313" s="106"/>
      <c r="D313" s="106"/>
      <c r="E313" s="106"/>
      <c r="G313" s="106"/>
      <c r="H313" s="106"/>
      <c r="J313" s="106"/>
      <c r="K313" s="106"/>
    </row>
    <row r="314" spans="1:11" x14ac:dyDescent="0.25">
      <c r="A314" s="106"/>
      <c r="B314" s="106"/>
      <c r="D314" s="106"/>
      <c r="E314" s="106"/>
      <c r="G314" s="106"/>
      <c r="H314" s="106"/>
      <c r="J314" s="106"/>
      <c r="K314" s="106"/>
    </row>
    <row r="315" spans="1:11" x14ac:dyDescent="0.25">
      <c r="A315" s="106"/>
      <c r="B315" s="106"/>
      <c r="D315" s="106"/>
      <c r="E315" s="106"/>
      <c r="G315" s="106"/>
      <c r="H315" s="106"/>
      <c r="J315" s="106"/>
      <c r="K315" s="106"/>
    </row>
    <row r="316" spans="1:11" x14ac:dyDescent="0.25">
      <c r="A316" s="106"/>
      <c r="B316" s="106"/>
      <c r="D316" s="106"/>
      <c r="E316" s="106"/>
      <c r="G316" s="106"/>
      <c r="H316" s="106"/>
      <c r="J316" s="106"/>
      <c r="K316" s="106"/>
    </row>
    <row r="317" spans="1:11" x14ac:dyDescent="0.25">
      <c r="A317" s="106"/>
      <c r="B317" s="106"/>
      <c r="D317" s="106"/>
      <c r="E317" s="106"/>
      <c r="G317" s="106"/>
      <c r="H317" s="106"/>
      <c r="J317" s="106"/>
      <c r="K317" s="106"/>
    </row>
    <row r="318" spans="1:11" x14ac:dyDescent="0.25">
      <c r="A318" s="106"/>
      <c r="B318" s="106"/>
      <c r="D318" s="106"/>
      <c r="E318" s="106"/>
      <c r="G318" s="106"/>
      <c r="H318" s="106"/>
      <c r="J318" s="106"/>
      <c r="K318" s="106"/>
    </row>
    <row r="319" spans="1:11" x14ac:dyDescent="0.25">
      <c r="A319" s="106"/>
      <c r="B319" s="106"/>
      <c r="D319" s="106"/>
      <c r="E319" s="106"/>
      <c r="G319" s="106"/>
      <c r="H319" s="106"/>
      <c r="J319" s="106"/>
      <c r="K319" s="106"/>
    </row>
    <row r="320" spans="1:11" x14ac:dyDescent="0.25">
      <c r="A320" s="106"/>
      <c r="B320" s="106"/>
      <c r="D320" s="106"/>
      <c r="E320" s="106"/>
      <c r="G320" s="106"/>
      <c r="H320" s="106"/>
      <c r="J320" s="106"/>
      <c r="K320" s="106"/>
    </row>
    <row r="321" spans="1:11" x14ac:dyDescent="0.25">
      <c r="A321" s="106"/>
      <c r="B321" s="106"/>
      <c r="D321" s="106"/>
      <c r="E321" s="106"/>
      <c r="G321" s="106"/>
      <c r="H321" s="106"/>
      <c r="J321" s="106"/>
      <c r="K321" s="106"/>
    </row>
    <row r="322" spans="1:11" x14ac:dyDescent="0.25">
      <c r="A322" s="106"/>
      <c r="B322" s="106"/>
      <c r="D322" s="106"/>
      <c r="E322" s="106"/>
      <c r="G322" s="106"/>
      <c r="H322" s="106"/>
      <c r="J322" s="106"/>
      <c r="K322" s="106"/>
    </row>
    <row r="323" spans="1:11" x14ac:dyDescent="0.25">
      <c r="A323" s="106"/>
      <c r="B323" s="106"/>
      <c r="D323" s="106"/>
      <c r="E323" s="106"/>
      <c r="G323" s="106"/>
      <c r="H323" s="106"/>
      <c r="J323" s="106"/>
      <c r="K323" s="106"/>
    </row>
    <row r="324" spans="1:11" x14ac:dyDescent="0.25">
      <c r="A324" s="106"/>
      <c r="B324" s="106"/>
      <c r="D324" s="106"/>
      <c r="E324" s="106"/>
      <c r="G324" s="106"/>
      <c r="H324" s="106"/>
      <c r="J324" s="106"/>
      <c r="K324" s="106"/>
    </row>
    <row r="325" spans="1:11" x14ac:dyDescent="0.25">
      <c r="A325" s="106"/>
      <c r="B325" s="106"/>
      <c r="D325" s="106"/>
      <c r="E325" s="106"/>
      <c r="G325" s="106"/>
      <c r="H325" s="106"/>
      <c r="J325" s="106"/>
      <c r="K325" s="106"/>
    </row>
    <row r="326" spans="1:11" x14ac:dyDescent="0.25">
      <c r="A326" s="106"/>
      <c r="B326" s="106"/>
      <c r="D326" s="106"/>
      <c r="E326" s="106"/>
      <c r="G326" s="106"/>
      <c r="H326" s="106"/>
      <c r="J326" s="106"/>
      <c r="K326" s="106"/>
    </row>
    <row r="327" spans="1:11" x14ac:dyDescent="0.25">
      <c r="A327" s="106"/>
      <c r="B327" s="106"/>
      <c r="D327" s="106"/>
      <c r="E327" s="106"/>
      <c r="G327" s="106"/>
      <c r="H327" s="106"/>
      <c r="J327" s="106"/>
      <c r="K327" s="106"/>
    </row>
    <row r="328" spans="1:11" x14ac:dyDescent="0.25">
      <c r="A328" s="106"/>
      <c r="B328" s="106"/>
      <c r="D328" s="106"/>
      <c r="E328" s="106"/>
      <c r="G328" s="106"/>
      <c r="H328" s="106"/>
      <c r="J328" s="106"/>
      <c r="K328" s="106"/>
    </row>
    <row r="329" spans="1:11" x14ac:dyDescent="0.25">
      <c r="A329" s="106"/>
      <c r="B329" s="106"/>
      <c r="D329" s="106"/>
      <c r="E329" s="106"/>
      <c r="G329" s="106"/>
      <c r="H329" s="106"/>
      <c r="J329" s="106"/>
      <c r="K329" s="106"/>
    </row>
    <row r="330" spans="1:11" x14ac:dyDescent="0.25">
      <c r="A330" s="106"/>
      <c r="B330" s="106"/>
      <c r="D330" s="106"/>
      <c r="E330" s="106"/>
      <c r="G330" s="106"/>
      <c r="H330" s="106"/>
      <c r="J330" s="106"/>
      <c r="K330" s="106"/>
    </row>
    <row r="331" spans="1:11" x14ac:dyDescent="0.25">
      <c r="A331" s="106"/>
      <c r="B331" s="106"/>
      <c r="D331" s="106"/>
      <c r="E331" s="106"/>
      <c r="G331" s="106"/>
      <c r="H331" s="106"/>
      <c r="J331" s="106"/>
      <c r="K331" s="106"/>
    </row>
    <row r="332" spans="1:11" x14ac:dyDescent="0.25">
      <c r="A332" s="106"/>
      <c r="B332" s="106"/>
      <c r="D332" s="106"/>
      <c r="E332" s="106"/>
      <c r="G332" s="106"/>
      <c r="H332" s="106"/>
      <c r="J332" s="106"/>
      <c r="K332" s="106"/>
    </row>
    <row r="333" spans="1:11" x14ac:dyDescent="0.25">
      <c r="A333" s="106"/>
      <c r="B333" s="106"/>
      <c r="D333" s="106"/>
      <c r="E333" s="106"/>
      <c r="G333" s="106"/>
      <c r="H333" s="106"/>
      <c r="J333" s="106"/>
      <c r="K333" s="106"/>
    </row>
    <row r="334" spans="1:11" x14ac:dyDescent="0.25">
      <c r="A334" s="106"/>
      <c r="B334" s="106"/>
      <c r="D334" s="106"/>
      <c r="E334" s="106"/>
      <c r="G334" s="106"/>
      <c r="H334" s="106"/>
      <c r="J334" s="106"/>
      <c r="K334" s="106"/>
    </row>
    <row r="335" spans="1:11" x14ac:dyDescent="0.25">
      <c r="A335" s="106"/>
      <c r="B335" s="106"/>
      <c r="D335" s="106"/>
      <c r="E335" s="106"/>
      <c r="G335" s="106"/>
      <c r="H335" s="106"/>
      <c r="J335" s="106"/>
      <c r="K335" s="106"/>
    </row>
    <row r="336" spans="1:11" x14ac:dyDescent="0.25">
      <c r="A336" s="106"/>
      <c r="B336" s="106"/>
      <c r="D336" s="106"/>
      <c r="E336" s="106"/>
      <c r="G336" s="106"/>
      <c r="H336" s="106"/>
      <c r="J336" s="106"/>
      <c r="K336" s="106"/>
    </row>
    <row r="337" spans="1:11" x14ac:dyDescent="0.25">
      <c r="A337" s="106"/>
      <c r="B337" s="106"/>
      <c r="D337" s="106"/>
      <c r="E337" s="106"/>
      <c r="G337" s="106"/>
      <c r="H337" s="106"/>
      <c r="J337" s="106"/>
      <c r="K337" s="106"/>
    </row>
    <row r="338" spans="1:11" x14ac:dyDescent="0.25">
      <c r="A338" s="106"/>
      <c r="B338" s="106"/>
      <c r="D338" s="106"/>
      <c r="E338" s="106"/>
      <c r="G338" s="106"/>
      <c r="H338" s="106"/>
      <c r="J338" s="106"/>
      <c r="K338" s="106"/>
    </row>
    <row r="339" spans="1:11" x14ac:dyDescent="0.25">
      <c r="A339" s="106"/>
      <c r="B339" s="106"/>
      <c r="D339" s="106"/>
      <c r="E339" s="106"/>
      <c r="G339" s="106"/>
      <c r="H339" s="106"/>
      <c r="J339" s="106"/>
      <c r="K339" s="106"/>
    </row>
    <row r="340" spans="1:11" x14ac:dyDescent="0.25">
      <c r="A340" s="106"/>
      <c r="B340" s="106"/>
      <c r="D340" s="106"/>
      <c r="E340" s="106"/>
      <c r="G340" s="106"/>
      <c r="H340" s="106"/>
      <c r="J340" s="106"/>
      <c r="K340" s="106"/>
    </row>
    <row r="341" spans="1:11" x14ac:dyDescent="0.25">
      <c r="A341" s="106"/>
      <c r="B341" s="106"/>
      <c r="D341" s="106"/>
      <c r="E341" s="106"/>
      <c r="G341" s="106"/>
      <c r="H341" s="106"/>
      <c r="J341" s="106"/>
      <c r="K341" s="106"/>
    </row>
    <row r="342" spans="1:11" x14ac:dyDescent="0.25">
      <c r="A342" s="106"/>
      <c r="B342" s="106"/>
      <c r="D342" s="106"/>
      <c r="E342" s="106"/>
      <c r="G342" s="106"/>
      <c r="H342" s="106"/>
      <c r="J342" s="106"/>
      <c r="K342" s="106"/>
    </row>
    <row r="343" spans="1:11" x14ac:dyDescent="0.25">
      <c r="A343" s="106"/>
      <c r="B343" s="106"/>
      <c r="D343" s="106"/>
      <c r="E343" s="106"/>
      <c r="G343" s="106"/>
      <c r="H343" s="106"/>
      <c r="J343" s="106"/>
      <c r="K343" s="106"/>
    </row>
    <row r="344" spans="1:11" x14ac:dyDescent="0.25">
      <c r="A344" s="106"/>
      <c r="B344" s="106"/>
      <c r="D344" s="106"/>
      <c r="E344" s="106"/>
      <c r="G344" s="106"/>
      <c r="H344" s="106"/>
      <c r="J344" s="106"/>
      <c r="K344" s="106"/>
    </row>
    <row r="345" spans="1:11" x14ac:dyDescent="0.25">
      <c r="A345" s="106"/>
      <c r="B345" s="106"/>
      <c r="D345" s="106"/>
      <c r="E345" s="106"/>
      <c r="G345" s="106"/>
      <c r="H345" s="106"/>
      <c r="J345" s="106"/>
      <c r="K345" s="106"/>
    </row>
    <row r="346" spans="1:11" x14ac:dyDescent="0.25">
      <c r="A346" s="106"/>
      <c r="B346" s="106"/>
      <c r="D346" s="106"/>
      <c r="E346" s="106"/>
      <c r="G346" s="106"/>
      <c r="H346" s="106"/>
      <c r="J346" s="106"/>
      <c r="K346" s="106"/>
    </row>
    <row r="347" spans="1:11" x14ac:dyDescent="0.25">
      <c r="A347" s="106"/>
      <c r="B347" s="106"/>
      <c r="D347" s="106"/>
      <c r="E347" s="106"/>
      <c r="G347" s="106"/>
      <c r="H347" s="106"/>
      <c r="J347" s="106"/>
      <c r="K347" s="106"/>
    </row>
    <row r="348" spans="1:11" x14ac:dyDescent="0.25">
      <c r="A348" s="106"/>
      <c r="B348" s="106"/>
      <c r="D348" s="106"/>
      <c r="E348" s="106"/>
      <c r="G348" s="106"/>
      <c r="H348" s="106"/>
      <c r="J348" s="106"/>
      <c r="K348" s="106"/>
    </row>
    <row r="349" spans="1:11" x14ac:dyDescent="0.25">
      <c r="A349" s="106"/>
      <c r="B349" s="106"/>
      <c r="D349" s="106"/>
      <c r="E349" s="106"/>
      <c r="G349" s="106"/>
      <c r="H349" s="106"/>
      <c r="J349" s="106"/>
      <c r="K349" s="106"/>
    </row>
    <row r="350" spans="1:11" x14ac:dyDescent="0.25">
      <c r="A350" s="106"/>
      <c r="B350" s="106"/>
      <c r="D350" s="106"/>
      <c r="E350" s="106"/>
      <c r="G350" s="106"/>
      <c r="H350" s="106"/>
      <c r="J350" s="106"/>
      <c r="K350" s="106"/>
    </row>
  </sheetData>
  <sheetProtection algorithmName="SHA-512" hashValue="N+kmhQT/6GOr5RAq+Ws7iTuUacWo0TbM8tcn2VfaD6MW6opvK+pQrIsBETsNnpUoLr4Wo8m0ZU2JVivz52L1oQ==" saltValue="mxNeH1Lo1md7IDd8hJv8zQ==" spinCount="100000" sheet="1" objects="1" scenarios="1"/>
  <mergeCells count="11">
    <mergeCell ref="D11:E11"/>
    <mergeCell ref="D12:E12"/>
    <mergeCell ref="D13:E13"/>
    <mergeCell ref="G13:H13"/>
    <mergeCell ref="B2:K4"/>
    <mergeCell ref="D6:E6"/>
    <mergeCell ref="G6:H6"/>
    <mergeCell ref="D7:E7"/>
    <mergeCell ref="D8:E8"/>
    <mergeCell ref="D9:E9"/>
    <mergeCell ref="D10:E10"/>
  </mergeCells>
  <conditionalFormatting sqref="K7:K20">
    <cfRule type="cellIs" dxfId="0" priority="1" operator="lessThan">
      <formula>$D$13</formula>
    </cfRule>
  </conditionalFormatting>
  <dataValidations count="5">
    <dataValidation allowBlank="1" showInputMessage="1" showErrorMessage="1" promptTitle="Amperaje Que Maneja El Cable" prompt="Amperaje Que Maneja El Cable" sqref="B15"/>
    <dataValidation allowBlank="1" showInputMessage="1" showErrorMessage="1" promptTitle="Valor en Metros" prompt="Valor en Metros" sqref="B13"/>
    <dataValidation allowBlank="1" showInputMessage="1" showErrorMessage="1" promptTitle="Ingrese el valor del Voltaje" prompt="Ingrese el valor del Voltaje" sqref="B11"/>
    <dataValidation type="list" allowBlank="1" showInputMessage="1" showErrorMessage="1" promptTitle="Seleccione Maerial del Conductor" prompt="Seleccione Maerial del Conductor" sqref="B9">
      <formula1>"Cobre,Aluminio"</formula1>
    </dataValidation>
    <dataValidation type="list" allowBlank="1" showInputMessage="1" promptTitle="Distancia de cable entre..." prompt="Distancia de cable entre..." sqref="B7">
      <formula1>"Paneles - Controlador,Controlador - Baterias,Baterias - Inversor,Iluminacion,Otros"</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52"/>
  <sheetViews>
    <sheetView topLeftCell="A7" workbookViewId="0">
      <selection activeCell="A24" sqref="A24"/>
    </sheetView>
  </sheetViews>
  <sheetFormatPr baseColWidth="10" defaultRowHeight="15" x14ac:dyDescent="0.25"/>
  <cols>
    <col min="1" max="1" width="18.42578125" style="11" bestFit="1" customWidth="1"/>
    <col min="2" max="14" width="11.42578125" style="11"/>
    <col min="15" max="34" width="11.42578125" style="109"/>
    <col min="35" max="16384" width="11.42578125" style="11"/>
  </cols>
  <sheetData>
    <row r="1" spans="1:14" s="109" customFormat="1" x14ac:dyDescent="0.25"/>
    <row r="2" spans="1:14" s="109" customFormat="1" x14ac:dyDescent="0.25"/>
    <row r="3" spans="1:14" s="109" customFormat="1" x14ac:dyDescent="0.25"/>
    <row r="4" spans="1:14" s="109" customFormat="1" ht="18.75" x14ac:dyDescent="0.3">
      <c r="D4" s="110" t="s">
        <v>8</v>
      </c>
    </row>
    <row r="5" spans="1:14" s="109" customFormat="1" x14ac:dyDescent="0.25"/>
    <row r="6" spans="1:14" x14ac:dyDescent="0.25">
      <c r="A6" s="86"/>
      <c r="B6" s="201" t="s">
        <v>9</v>
      </c>
      <c r="C6" s="202"/>
      <c r="D6" s="202"/>
      <c r="E6" s="202"/>
      <c r="F6" s="202"/>
      <c r="G6" s="202"/>
      <c r="H6" s="202"/>
      <c r="I6" s="202"/>
      <c r="J6" s="202"/>
      <c r="K6" s="202"/>
      <c r="L6" s="202"/>
      <c r="M6" s="202"/>
      <c r="N6" s="203"/>
    </row>
    <row r="7" spans="1:14" ht="72" x14ac:dyDescent="0.25">
      <c r="A7" s="87" t="s">
        <v>158</v>
      </c>
      <c r="B7" s="88" t="s">
        <v>159</v>
      </c>
      <c r="C7" s="87" t="s">
        <v>160</v>
      </c>
      <c r="D7" s="87" t="s">
        <v>161</v>
      </c>
      <c r="E7" s="87" t="s">
        <v>162</v>
      </c>
      <c r="F7" s="87" t="s">
        <v>163</v>
      </c>
      <c r="G7" s="87" t="s">
        <v>164</v>
      </c>
      <c r="H7" s="87" t="s">
        <v>165</v>
      </c>
      <c r="I7" s="87" t="s">
        <v>166</v>
      </c>
      <c r="J7" s="87" t="s">
        <v>167</v>
      </c>
      <c r="K7" s="87" t="s">
        <v>168</v>
      </c>
      <c r="L7" s="87" t="s">
        <v>169</v>
      </c>
      <c r="M7" s="89" t="s">
        <v>170</v>
      </c>
      <c r="N7" s="94" t="s">
        <v>10</v>
      </c>
    </row>
    <row r="8" spans="1:14" x14ac:dyDescent="0.25">
      <c r="A8" s="86" t="s">
        <v>11</v>
      </c>
      <c r="B8" s="90">
        <v>3.77</v>
      </c>
      <c r="C8" s="91">
        <v>4.63</v>
      </c>
      <c r="D8" s="91">
        <v>5.61</v>
      </c>
      <c r="E8" s="91">
        <v>6.62</v>
      </c>
      <c r="F8" s="91">
        <v>6.33</v>
      </c>
      <c r="G8" s="91">
        <v>6</v>
      </c>
      <c r="H8" s="91">
        <v>6.2</v>
      </c>
      <c r="I8" s="91">
        <v>6.03</v>
      </c>
      <c r="J8" s="91">
        <v>5.55</v>
      </c>
      <c r="K8" s="91">
        <v>4.68</v>
      </c>
      <c r="L8" s="91">
        <v>4.07</v>
      </c>
      <c r="M8" s="92">
        <v>3.49</v>
      </c>
      <c r="N8" s="93">
        <f t="shared" ref="N8:N40" si="0">SUM(B8:M8)/12</f>
        <v>5.248333333333334</v>
      </c>
    </row>
    <row r="9" spans="1:14" x14ac:dyDescent="0.25">
      <c r="A9" s="86" t="s">
        <v>12</v>
      </c>
      <c r="B9" s="90">
        <v>4.1100000000000003</v>
      </c>
      <c r="C9" s="91">
        <v>4.91</v>
      </c>
      <c r="D9" s="91">
        <v>6.08</v>
      </c>
      <c r="E9" s="91">
        <v>6.75</v>
      </c>
      <c r="F9" s="91">
        <v>7.22</v>
      </c>
      <c r="G9" s="91">
        <v>7.12</v>
      </c>
      <c r="H9" s="91">
        <v>6.85</v>
      </c>
      <c r="I9" s="91">
        <v>6.33</v>
      </c>
      <c r="J9" s="91">
        <v>5.72</v>
      </c>
      <c r="K9" s="91">
        <v>5.13</v>
      </c>
      <c r="L9" s="91">
        <v>4.3499999999999996</v>
      </c>
      <c r="M9" s="92">
        <v>3.75</v>
      </c>
      <c r="N9" s="93">
        <f t="shared" si="0"/>
        <v>5.6933333333333325</v>
      </c>
    </row>
    <row r="10" spans="1:14" x14ac:dyDescent="0.25">
      <c r="A10" s="86" t="s">
        <v>13</v>
      </c>
      <c r="B10" s="90">
        <v>3.8</v>
      </c>
      <c r="C10" s="91">
        <v>4.66</v>
      </c>
      <c r="D10" s="91">
        <v>6.19</v>
      </c>
      <c r="E10" s="91">
        <v>7.31</v>
      </c>
      <c r="F10" s="91">
        <v>7.72</v>
      </c>
      <c r="G10" s="91">
        <v>7.71</v>
      </c>
      <c r="H10" s="91">
        <v>6.69</v>
      </c>
      <c r="I10" s="91">
        <v>6.14</v>
      </c>
      <c r="J10" s="91">
        <v>5.81</v>
      </c>
      <c r="K10" s="91">
        <v>5.0599999999999996</v>
      </c>
      <c r="L10" s="91">
        <v>4.17</v>
      </c>
      <c r="M10" s="92">
        <v>3.54</v>
      </c>
      <c r="N10" s="93">
        <f t="shared" si="0"/>
        <v>5.7333333333333343</v>
      </c>
    </row>
    <row r="11" spans="1:14" x14ac:dyDescent="0.25">
      <c r="A11" s="86" t="s">
        <v>14</v>
      </c>
      <c r="B11" s="90">
        <v>4.03</v>
      </c>
      <c r="C11" s="91">
        <v>4.9400000000000004</v>
      </c>
      <c r="D11" s="91">
        <v>6.35</v>
      </c>
      <c r="E11" s="91">
        <v>7.14</v>
      </c>
      <c r="F11" s="91">
        <v>7.44</v>
      </c>
      <c r="G11" s="91">
        <v>6.73</v>
      </c>
      <c r="H11" s="91">
        <v>6.02</v>
      </c>
      <c r="I11" s="91">
        <v>5.74</v>
      </c>
      <c r="J11" s="91">
        <v>5.5</v>
      </c>
      <c r="K11" s="91">
        <v>5.12</v>
      </c>
      <c r="L11" s="91">
        <v>4.3600000000000003</v>
      </c>
      <c r="M11" s="92">
        <v>3.74</v>
      </c>
      <c r="N11" s="93">
        <f t="shared" si="0"/>
        <v>5.5925000000000002</v>
      </c>
    </row>
    <row r="12" spans="1:14" x14ac:dyDescent="0.25">
      <c r="A12" s="86" t="s">
        <v>15</v>
      </c>
      <c r="B12" s="90">
        <v>4.3600000000000003</v>
      </c>
      <c r="C12" s="91">
        <v>5.25</v>
      </c>
      <c r="D12" s="91">
        <v>6.55</v>
      </c>
      <c r="E12" s="91">
        <v>7.28</v>
      </c>
      <c r="F12" s="91">
        <v>7.91</v>
      </c>
      <c r="G12" s="91">
        <v>7.68</v>
      </c>
      <c r="H12" s="91">
        <v>6.71</v>
      </c>
      <c r="I12" s="91">
        <v>6.2</v>
      </c>
      <c r="J12" s="91">
        <v>5.68</v>
      </c>
      <c r="K12" s="91">
        <v>5.47</v>
      </c>
      <c r="L12" s="91">
        <v>4.63</v>
      </c>
      <c r="M12" s="92">
        <v>3.99</v>
      </c>
      <c r="N12" s="93">
        <f t="shared" si="0"/>
        <v>5.9758333333333331</v>
      </c>
    </row>
    <row r="13" spans="1:14" x14ac:dyDescent="0.25">
      <c r="A13" s="86" t="s">
        <v>16</v>
      </c>
      <c r="B13" s="90">
        <v>4.42</v>
      </c>
      <c r="C13" s="91">
        <v>5.35</v>
      </c>
      <c r="D13" s="91">
        <v>6.62</v>
      </c>
      <c r="E13" s="91">
        <v>7.01</v>
      </c>
      <c r="F13" s="91">
        <v>7.15</v>
      </c>
      <c r="G13" s="91">
        <v>6.64</v>
      </c>
      <c r="H13" s="91">
        <v>5.97</v>
      </c>
      <c r="I13" s="91">
        <v>5.84</v>
      </c>
      <c r="J13" s="91">
        <v>5.34</v>
      </c>
      <c r="K13" s="91">
        <v>5.4</v>
      </c>
      <c r="L13" s="91">
        <v>4.8099999999999996</v>
      </c>
      <c r="M13" s="92">
        <v>4.17</v>
      </c>
      <c r="N13" s="93">
        <f t="shared" si="0"/>
        <v>5.7266666666666666</v>
      </c>
    </row>
    <row r="14" spans="1:14" x14ac:dyDescent="0.25">
      <c r="A14" s="86" t="s">
        <v>17</v>
      </c>
      <c r="B14" s="90">
        <v>4.6399999999999997</v>
      </c>
      <c r="C14" s="91">
        <v>5.63</v>
      </c>
      <c r="D14" s="91">
        <v>6.82</v>
      </c>
      <c r="E14" s="91">
        <v>7.38</v>
      </c>
      <c r="F14" s="91">
        <v>7.66</v>
      </c>
      <c r="G14" s="91">
        <v>6.58</v>
      </c>
      <c r="H14" s="91">
        <v>5.86</v>
      </c>
      <c r="I14" s="91">
        <v>5.76</v>
      </c>
      <c r="J14" s="91">
        <v>5.33</v>
      </c>
      <c r="K14" s="91">
        <v>5.43</v>
      </c>
      <c r="L14" s="91">
        <v>5.0599999999999996</v>
      </c>
      <c r="M14" s="92">
        <v>4.4000000000000004</v>
      </c>
      <c r="N14" s="93">
        <f t="shared" si="0"/>
        <v>5.8791666666666664</v>
      </c>
    </row>
    <row r="15" spans="1:14" x14ac:dyDescent="0.25">
      <c r="A15" s="86" t="s">
        <v>18</v>
      </c>
      <c r="B15" s="90">
        <v>4.57</v>
      </c>
      <c r="C15" s="91">
        <v>5.51</v>
      </c>
      <c r="D15" s="91">
        <v>6.62</v>
      </c>
      <c r="E15" s="91">
        <v>6.95</v>
      </c>
      <c r="F15" s="91">
        <v>7</v>
      </c>
      <c r="G15" s="91">
        <v>6.36</v>
      </c>
      <c r="H15" s="91">
        <v>6.02</v>
      </c>
      <c r="I15" s="91">
        <v>5.95</v>
      </c>
      <c r="J15" s="91">
        <v>5.41</v>
      </c>
      <c r="K15" s="91">
        <v>5.34</v>
      </c>
      <c r="L15" s="91">
        <v>5.0199999999999996</v>
      </c>
      <c r="M15" s="92">
        <v>4.41</v>
      </c>
      <c r="N15" s="93">
        <f t="shared" si="0"/>
        <v>5.7633333333333328</v>
      </c>
    </row>
    <row r="16" spans="1:14" x14ac:dyDescent="0.25">
      <c r="A16" s="86" t="s">
        <v>19</v>
      </c>
      <c r="B16" s="90">
        <v>3.83</v>
      </c>
      <c r="C16" s="91">
        <v>4.6100000000000003</v>
      </c>
      <c r="D16" s="91">
        <v>5.73</v>
      </c>
      <c r="E16" s="91">
        <v>5.94</v>
      </c>
      <c r="F16" s="91">
        <v>6.27</v>
      </c>
      <c r="G16" s="91">
        <v>6.19</v>
      </c>
      <c r="H16" s="91">
        <v>6.06</v>
      </c>
      <c r="I16" s="91">
        <v>5.74</v>
      </c>
      <c r="J16" s="91">
        <v>5.05</v>
      </c>
      <c r="K16" s="91">
        <v>4.66</v>
      </c>
      <c r="L16" s="91">
        <v>4.2</v>
      </c>
      <c r="M16" s="92">
        <v>3.64</v>
      </c>
      <c r="N16" s="93">
        <f t="shared" si="0"/>
        <v>5.16</v>
      </c>
    </row>
    <row r="17" spans="1:14" x14ac:dyDescent="0.25">
      <c r="A17" s="86" t="s">
        <v>20</v>
      </c>
      <c r="B17" s="90">
        <v>3.83</v>
      </c>
      <c r="C17" s="91">
        <v>4.6100000000000003</v>
      </c>
      <c r="D17" s="91">
        <v>5.73</v>
      </c>
      <c r="E17" s="91">
        <v>5.94</v>
      </c>
      <c r="F17" s="91">
        <v>6.27</v>
      </c>
      <c r="G17" s="91">
        <v>6.19</v>
      </c>
      <c r="H17" s="91">
        <v>6.06</v>
      </c>
      <c r="I17" s="91">
        <v>5.74</v>
      </c>
      <c r="J17" s="91">
        <v>5.05</v>
      </c>
      <c r="K17" s="91">
        <v>4.66</v>
      </c>
      <c r="L17" s="91">
        <v>4.2</v>
      </c>
      <c r="M17" s="92">
        <v>3.64</v>
      </c>
      <c r="N17" s="93">
        <f t="shared" si="0"/>
        <v>5.16</v>
      </c>
    </row>
    <row r="18" spans="1:14" x14ac:dyDescent="0.25">
      <c r="A18" s="86" t="s">
        <v>21</v>
      </c>
      <c r="B18" s="90">
        <v>4.0199999999999996</v>
      </c>
      <c r="C18" s="91">
        <v>4.78</v>
      </c>
      <c r="D18" s="91">
        <v>5.82</v>
      </c>
      <c r="E18" s="91">
        <v>6.03</v>
      </c>
      <c r="F18" s="91">
        <v>6.31</v>
      </c>
      <c r="G18" s="91">
        <v>6.17</v>
      </c>
      <c r="H18" s="91">
        <v>6.11</v>
      </c>
      <c r="I18" s="91">
        <v>5.92</v>
      </c>
      <c r="J18" s="91">
        <v>5.15</v>
      </c>
      <c r="K18" s="91">
        <v>4.82</v>
      </c>
      <c r="L18" s="91">
        <v>4.41</v>
      </c>
      <c r="M18" s="92">
        <v>3.85</v>
      </c>
      <c r="N18" s="93">
        <f t="shared" si="0"/>
        <v>5.2825000000000006</v>
      </c>
    </row>
    <row r="19" spans="1:14" x14ac:dyDescent="0.25">
      <c r="A19" s="86" t="s">
        <v>22</v>
      </c>
      <c r="B19" s="90">
        <v>4.25</v>
      </c>
      <c r="C19" s="91">
        <v>5.1100000000000003</v>
      </c>
      <c r="D19" s="91">
        <v>6.1</v>
      </c>
      <c r="E19" s="91">
        <v>6.44</v>
      </c>
      <c r="F19" s="91">
        <v>6.66</v>
      </c>
      <c r="G19" s="91">
        <v>6.39</v>
      </c>
      <c r="H19" s="91">
        <v>6.06</v>
      </c>
      <c r="I19" s="91">
        <v>6.03</v>
      </c>
      <c r="J19" s="91">
        <v>5.14</v>
      </c>
      <c r="K19" s="91">
        <v>5</v>
      </c>
      <c r="L19" s="91">
        <v>4.62</v>
      </c>
      <c r="M19" s="92">
        <v>4.07</v>
      </c>
      <c r="N19" s="93">
        <f>SUM(B19:M19)/12</f>
        <v>5.4891666666666667</v>
      </c>
    </row>
    <row r="20" spans="1:14" x14ac:dyDescent="0.25">
      <c r="A20" s="86" t="s">
        <v>23</v>
      </c>
      <c r="B20" s="90">
        <v>4.7300000000000004</v>
      </c>
      <c r="C20" s="91">
        <v>5.72</v>
      </c>
      <c r="D20" s="91">
        <v>6.85</v>
      </c>
      <c r="E20" s="91">
        <v>7.2</v>
      </c>
      <c r="F20" s="91">
        <v>7.18</v>
      </c>
      <c r="G20" s="91">
        <v>6.41</v>
      </c>
      <c r="H20" s="91">
        <v>6.07</v>
      </c>
      <c r="I20" s="91">
        <v>6</v>
      </c>
      <c r="J20" s="91">
        <v>5.5</v>
      </c>
      <c r="K20" s="91">
        <v>5.49</v>
      </c>
      <c r="L20" s="91">
        <v>5.19</v>
      </c>
      <c r="M20" s="92">
        <v>4.6100000000000003</v>
      </c>
      <c r="N20" s="93">
        <f t="shared" si="0"/>
        <v>5.9125000000000005</v>
      </c>
    </row>
    <row r="21" spans="1:14" x14ac:dyDescent="0.25">
      <c r="A21" s="86" t="s">
        <v>24</v>
      </c>
      <c r="B21" s="90">
        <v>4.8099999999999996</v>
      </c>
      <c r="C21" s="91">
        <v>5.77</v>
      </c>
      <c r="D21" s="91">
        <v>6.86</v>
      </c>
      <c r="E21" s="91">
        <v>7.24</v>
      </c>
      <c r="F21" s="91">
        <v>7.15</v>
      </c>
      <c r="G21" s="91">
        <v>6.2</v>
      </c>
      <c r="H21" s="91">
        <v>5.66</v>
      </c>
      <c r="I21" s="91">
        <v>5.63</v>
      </c>
      <c r="J21" s="91">
        <v>5.21</v>
      </c>
      <c r="K21" s="91">
        <v>5.36</v>
      </c>
      <c r="L21" s="91">
        <v>5.17</v>
      </c>
      <c r="M21" s="92">
        <v>4.5999999999999996</v>
      </c>
      <c r="N21" s="93">
        <f t="shared" si="0"/>
        <v>5.8049999999999997</v>
      </c>
    </row>
    <row r="22" spans="1:14" x14ac:dyDescent="0.25">
      <c r="A22" s="86" t="s">
        <v>25</v>
      </c>
      <c r="B22" s="90">
        <v>4.8499999999999996</v>
      </c>
      <c r="C22" s="91">
        <v>5.8</v>
      </c>
      <c r="D22" s="91">
        <v>6.92</v>
      </c>
      <c r="E22" s="91">
        <v>7.18</v>
      </c>
      <c r="F22" s="91">
        <v>6.82</v>
      </c>
      <c r="G22" s="91">
        <v>5.73</v>
      </c>
      <c r="H22" s="91">
        <v>5.3</v>
      </c>
      <c r="I22" s="91">
        <v>5.2</v>
      </c>
      <c r="J22" s="91">
        <v>4.8499999999999996</v>
      </c>
      <c r="K22" s="91">
        <v>5.0199999999999996</v>
      </c>
      <c r="L22" s="91">
        <v>5.07</v>
      </c>
      <c r="M22" s="92">
        <v>4.6100000000000003</v>
      </c>
      <c r="N22" s="93">
        <f t="shared" si="0"/>
        <v>5.6125000000000007</v>
      </c>
    </row>
    <row r="23" spans="1:14" x14ac:dyDescent="0.25">
      <c r="A23" s="86" t="s">
        <v>26</v>
      </c>
      <c r="B23" s="90">
        <v>4.67</v>
      </c>
      <c r="C23" s="91">
        <v>5.64</v>
      </c>
      <c r="D23" s="91">
        <v>6.64</v>
      </c>
      <c r="E23" s="91">
        <v>6.89</v>
      </c>
      <c r="F23" s="91">
        <v>6.85</v>
      </c>
      <c r="G23" s="91">
        <v>6.36</v>
      </c>
      <c r="H23" s="91">
        <v>6.06</v>
      </c>
      <c r="I23" s="91">
        <v>6.01</v>
      </c>
      <c r="J23" s="91">
        <v>5.42</v>
      </c>
      <c r="K23" s="91">
        <v>5.31</v>
      </c>
      <c r="L23" s="91">
        <v>5.05</v>
      </c>
      <c r="M23" s="92">
        <v>4.57</v>
      </c>
      <c r="N23" s="93">
        <f t="shared" si="0"/>
        <v>5.7891666666666666</v>
      </c>
    </row>
    <row r="24" spans="1:14" x14ac:dyDescent="0.25">
      <c r="A24" s="86" t="s">
        <v>27</v>
      </c>
      <c r="B24" s="90">
        <v>4.84</v>
      </c>
      <c r="C24" s="91">
        <v>5.86</v>
      </c>
      <c r="D24" s="91">
        <v>6.81</v>
      </c>
      <c r="E24" s="91">
        <v>7.04</v>
      </c>
      <c r="F24" s="91">
        <v>6.81</v>
      </c>
      <c r="G24" s="91">
        <v>6.36</v>
      </c>
      <c r="H24" s="91">
        <v>6.14</v>
      </c>
      <c r="I24" s="91">
        <v>6.06</v>
      </c>
      <c r="J24" s="91">
        <v>5.49</v>
      </c>
      <c r="K24" s="91">
        <v>5.29</v>
      </c>
      <c r="L24" s="91">
        <v>5.09</v>
      </c>
      <c r="M24" s="92">
        <v>4.58</v>
      </c>
      <c r="N24" s="93">
        <f t="shared" si="0"/>
        <v>5.8641666666666667</v>
      </c>
    </row>
    <row r="25" spans="1:14" x14ac:dyDescent="0.25">
      <c r="A25" s="86" t="s">
        <v>28</v>
      </c>
      <c r="B25" s="90">
        <v>3.65</v>
      </c>
      <c r="C25" s="91">
        <v>4.2300000000000004</v>
      </c>
      <c r="D25" s="91">
        <v>4.8600000000000003</v>
      </c>
      <c r="E25" s="91">
        <v>5.35</v>
      </c>
      <c r="F25" s="91">
        <v>5.46</v>
      </c>
      <c r="G25" s="91">
        <v>5.07</v>
      </c>
      <c r="H25" s="91">
        <v>5.27</v>
      </c>
      <c r="I25" s="91">
        <v>5.05</v>
      </c>
      <c r="J25" s="91">
        <v>4.46</v>
      </c>
      <c r="K25" s="91">
        <v>4.29</v>
      </c>
      <c r="L25" s="91">
        <v>3.95</v>
      </c>
      <c r="M25" s="92">
        <v>3.55</v>
      </c>
      <c r="N25" s="93">
        <f t="shared" si="0"/>
        <v>4.5991666666666662</v>
      </c>
    </row>
    <row r="26" spans="1:14" x14ac:dyDescent="0.25">
      <c r="A26" s="86" t="s">
        <v>29</v>
      </c>
      <c r="B26" s="90">
        <v>4.17</v>
      </c>
      <c r="C26" s="91">
        <v>5</v>
      </c>
      <c r="D26" s="91">
        <v>5.85</v>
      </c>
      <c r="E26" s="91">
        <v>6.15</v>
      </c>
      <c r="F26" s="91">
        <v>6.26</v>
      </c>
      <c r="G26" s="91">
        <v>5.73</v>
      </c>
      <c r="H26" s="91">
        <v>5.58</v>
      </c>
      <c r="I26" s="91">
        <v>5.53</v>
      </c>
      <c r="J26" s="91">
        <v>4.75</v>
      </c>
      <c r="K26" s="91">
        <v>4.5199999999999996</v>
      </c>
      <c r="L26" s="91">
        <v>4.3499999999999996</v>
      </c>
      <c r="M26" s="92">
        <v>4</v>
      </c>
      <c r="N26" s="93">
        <f t="shared" si="0"/>
        <v>5.1574999999999998</v>
      </c>
    </row>
    <row r="27" spans="1:14" x14ac:dyDescent="0.25">
      <c r="A27" s="86" t="s">
        <v>30</v>
      </c>
      <c r="B27" s="90">
        <v>5.19</v>
      </c>
      <c r="C27" s="91">
        <v>6.1</v>
      </c>
      <c r="D27" s="91">
        <v>6.96</v>
      </c>
      <c r="E27" s="91">
        <v>7.06</v>
      </c>
      <c r="F27" s="91">
        <v>6.66</v>
      </c>
      <c r="G27" s="91">
        <v>6.01</v>
      </c>
      <c r="H27" s="91">
        <v>6.28</v>
      </c>
      <c r="I27" s="91">
        <v>6</v>
      </c>
      <c r="J27" s="91">
        <v>5.43</v>
      </c>
      <c r="K27" s="91">
        <v>5.37</v>
      </c>
      <c r="L27" s="91">
        <v>5.26</v>
      </c>
      <c r="M27" s="92">
        <v>4.9000000000000004</v>
      </c>
      <c r="N27" s="93">
        <f t="shared" si="0"/>
        <v>5.9349999999999996</v>
      </c>
    </row>
    <row r="28" spans="1:14" x14ac:dyDescent="0.25">
      <c r="A28" s="86" t="s">
        <v>31</v>
      </c>
      <c r="B28" s="90">
        <v>4.8899999999999997</v>
      </c>
      <c r="C28" s="91">
        <v>5.86</v>
      </c>
      <c r="D28" s="91">
        <v>6.9</v>
      </c>
      <c r="E28" s="91">
        <v>7.06</v>
      </c>
      <c r="F28" s="91">
        <v>6.64</v>
      </c>
      <c r="G28" s="91">
        <v>5.61</v>
      </c>
      <c r="H28" s="91">
        <v>5.3</v>
      </c>
      <c r="I28" s="91">
        <v>5.25</v>
      </c>
      <c r="J28" s="91">
        <v>4.87</v>
      </c>
      <c r="K28" s="91">
        <v>4.91</v>
      </c>
      <c r="L28" s="91">
        <v>5.03</v>
      </c>
      <c r="M28" s="92">
        <v>4.68</v>
      </c>
      <c r="N28" s="93">
        <f t="shared" si="0"/>
        <v>5.583333333333333</v>
      </c>
    </row>
    <row r="29" spans="1:14" x14ac:dyDescent="0.25">
      <c r="A29" s="86" t="s">
        <v>32</v>
      </c>
      <c r="B29" s="90">
        <v>4.78</v>
      </c>
      <c r="C29" s="91">
        <v>5.73</v>
      </c>
      <c r="D29" s="91">
        <v>6.55</v>
      </c>
      <c r="E29" s="91">
        <v>6.5</v>
      </c>
      <c r="F29" s="91">
        <v>6.24</v>
      </c>
      <c r="G29" s="91">
        <v>5.6</v>
      </c>
      <c r="H29" s="91">
        <v>5.51</v>
      </c>
      <c r="I29" s="91">
        <v>5.42</v>
      </c>
      <c r="J29" s="91">
        <v>4.95</v>
      </c>
      <c r="K29" s="91">
        <v>4.92</v>
      </c>
      <c r="L29" s="91">
        <v>4.8099999999999996</v>
      </c>
      <c r="M29" s="92">
        <v>4.49</v>
      </c>
      <c r="N29" s="93">
        <f t="shared" si="0"/>
        <v>5.4583333333333348</v>
      </c>
    </row>
    <row r="30" spans="1:14" x14ac:dyDescent="0.25">
      <c r="A30" s="86" t="s">
        <v>33</v>
      </c>
      <c r="B30" s="90">
        <v>4.78</v>
      </c>
      <c r="C30" s="91">
        <v>5.73</v>
      </c>
      <c r="D30" s="91">
        <v>6.55</v>
      </c>
      <c r="E30" s="91">
        <v>6.5</v>
      </c>
      <c r="F30" s="91">
        <v>6.24</v>
      </c>
      <c r="G30" s="91">
        <v>5.6</v>
      </c>
      <c r="H30" s="91">
        <v>5.51</v>
      </c>
      <c r="I30" s="91">
        <v>5.42</v>
      </c>
      <c r="J30" s="91">
        <v>4.95</v>
      </c>
      <c r="K30" s="91">
        <v>4.92</v>
      </c>
      <c r="L30" s="91">
        <v>4.8099999999999996</v>
      </c>
      <c r="M30" s="92">
        <v>4.49</v>
      </c>
      <c r="N30" s="93">
        <f t="shared" si="0"/>
        <v>5.4583333333333348</v>
      </c>
    </row>
    <row r="31" spans="1:14" x14ac:dyDescent="0.25">
      <c r="A31" s="86" t="s">
        <v>34</v>
      </c>
      <c r="B31" s="90">
        <v>5.17</v>
      </c>
      <c r="C31" s="91">
        <v>5.98</v>
      </c>
      <c r="D31" s="91">
        <v>6.78</v>
      </c>
      <c r="E31" s="91">
        <v>6.83</v>
      </c>
      <c r="F31" s="91">
        <v>6.23</v>
      </c>
      <c r="G31" s="91">
        <v>5.42</v>
      </c>
      <c r="H31" s="91">
        <v>5.77</v>
      </c>
      <c r="I31" s="91">
        <v>5.61</v>
      </c>
      <c r="J31" s="91">
        <v>5.05</v>
      </c>
      <c r="K31" s="91">
        <v>5.22</v>
      </c>
      <c r="L31" s="91">
        <v>5.18</v>
      </c>
      <c r="M31" s="92">
        <v>4.8899999999999997</v>
      </c>
      <c r="N31" s="93">
        <f t="shared" si="0"/>
        <v>5.6774999999999984</v>
      </c>
    </row>
    <row r="32" spans="1:14" x14ac:dyDescent="0.25">
      <c r="A32" s="86" t="s">
        <v>30</v>
      </c>
      <c r="B32" s="90">
        <v>5.19</v>
      </c>
      <c r="C32" s="91">
        <v>6.1</v>
      </c>
      <c r="D32" s="91">
        <v>6.96</v>
      </c>
      <c r="E32" s="91">
        <v>7.06</v>
      </c>
      <c r="F32" s="91">
        <v>6.66</v>
      </c>
      <c r="G32" s="91">
        <v>6.01</v>
      </c>
      <c r="H32" s="91">
        <v>6.28</v>
      </c>
      <c r="I32" s="91">
        <v>6</v>
      </c>
      <c r="J32" s="91">
        <v>5.43</v>
      </c>
      <c r="K32" s="91">
        <v>5.37</v>
      </c>
      <c r="L32" s="91">
        <v>5.26</v>
      </c>
      <c r="M32" s="92">
        <v>4.9000000000000004</v>
      </c>
      <c r="N32" s="93">
        <f t="shared" si="0"/>
        <v>5.9349999999999996</v>
      </c>
    </row>
    <row r="33" spans="1:14" x14ac:dyDescent="0.25">
      <c r="A33" s="86" t="s">
        <v>35</v>
      </c>
      <c r="B33" s="90">
        <v>4.7300000000000004</v>
      </c>
      <c r="C33" s="91">
        <v>5.5</v>
      </c>
      <c r="D33" s="91">
        <v>6.2</v>
      </c>
      <c r="E33" s="91">
        <v>6.21</v>
      </c>
      <c r="F33" s="91">
        <v>6.16</v>
      </c>
      <c r="G33" s="91">
        <v>5.64</v>
      </c>
      <c r="H33" s="91">
        <v>5.67</v>
      </c>
      <c r="I33" s="91">
        <v>5.57</v>
      </c>
      <c r="J33" s="91">
        <v>4.95</v>
      </c>
      <c r="K33" s="91">
        <v>4.9400000000000004</v>
      </c>
      <c r="L33" s="91">
        <v>4.79</v>
      </c>
      <c r="M33" s="92">
        <v>4.49</v>
      </c>
      <c r="N33" s="93">
        <f t="shared" si="0"/>
        <v>5.4041666666666659</v>
      </c>
    </row>
    <row r="34" spans="1:14" x14ac:dyDescent="0.25">
      <c r="A34" s="86" t="s">
        <v>36</v>
      </c>
      <c r="B34" s="90">
        <v>4.7300000000000004</v>
      </c>
      <c r="C34" s="91">
        <v>5.5</v>
      </c>
      <c r="D34" s="91">
        <v>6.2</v>
      </c>
      <c r="E34" s="91">
        <v>6.21</v>
      </c>
      <c r="F34" s="91">
        <v>6.16</v>
      </c>
      <c r="G34" s="91">
        <v>5.64</v>
      </c>
      <c r="H34" s="91">
        <v>5.67</v>
      </c>
      <c r="I34" s="91">
        <v>5.57</v>
      </c>
      <c r="J34" s="91">
        <v>4.95</v>
      </c>
      <c r="K34" s="91">
        <v>4.9400000000000004</v>
      </c>
      <c r="L34" s="91">
        <v>4.79</v>
      </c>
      <c r="M34" s="92">
        <v>4.49</v>
      </c>
      <c r="N34" s="93">
        <f t="shared" si="0"/>
        <v>5.4041666666666659</v>
      </c>
    </row>
    <row r="35" spans="1:14" x14ac:dyDescent="0.25">
      <c r="A35" s="86" t="s">
        <v>37</v>
      </c>
      <c r="B35" s="90">
        <v>4.7</v>
      </c>
      <c r="C35" s="91">
        <v>5.3</v>
      </c>
      <c r="D35" s="91">
        <v>6.11</v>
      </c>
      <c r="E35" s="91">
        <v>6.38</v>
      </c>
      <c r="F35" s="91">
        <v>6.08</v>
      </c>
      <c r="G35" s="91">
        <v>5.33</v>
      </c>
      <c r="H35" s="91">
        <v>5.34</v>
      </c>
      <c r="I35" s="91">
        <v>5.28</v>
      </c>
      <c r="J35" s="91">
        <v>4.7</v>
      </c>
      <c r="K35" s="91">
        <v>4.71</v>
      </c>
      <c r="L35" s="91">
        <v>4.63</v>
      </c>
      <c r="M35" s="92">
        <v>4.53</v>
      </c>
      <c r="N35" s="93">
        <f t="shared" si="0"/>
        <v>5.2575000000000003</v>
      </c>
    </row>
    <row r="36" spans="1:14" x14ac:dyDescent="0.25">
      <c r="A36" s="86" t="s">
        <v>38</v>
      </c>
      <c r="B36" s="90">
        <v>3.83</v>
      </c>
      <c r="C36" s="91">
        <v>4.51</v>
      </c>
      <c r="D36" s="91">
        <v>5.47</v>
      </c>
      <c r="E36" s="91">
        <v>5.99</v>
      </c>
      <c r="F36" s="91">
        <v>5.85</v>
      </c>
      <c r="G36" s="91">
        <v>5.49</v>
      </c>
      <c r="H36" s="91">
        <v>5.7</v>
      </c>
      <c r="I36" s="91">
        <v>5.56</v>
      </c>
      <c r="J36" s="91">
        <v>4.8499999999999996</v>
      </c>
      <c r="K36" s="91">
        <v>4.3499999999999996</v>
      </c>
      <c r="L36" s="91">
        <v>4.0599999999999996</v>
      </c>
      <c r="M36" s="92">
        <v>3.61</v>
      </c>
      <c r="N36" s="93">
        <f t="shared" si="0"/>
        <v>4.9391666666666678</v>
      </c>
    </row>
    <row r="37" spans="1:14" x14ac:dyDescent="0.25">
      <c r="A37" s="86" t="s">
        <v>39</v>
      </c>
      <c r="B37" s="90">
        <v>4.33</v>
      </c>
      <c r="C37" s="91">
        <v>5.01</v>
      </c>
      <c r="D37" s="91">
        <v>5.92</v>
      </c>
      <c r="E37" s="91">
        <v>6.15</v>
      </c>
      <c r="F37" s="91">
        <v>5.9</v>
      </c>
      <c r="G37" s="91">
        <v>5.32</v>
      </c>
      <c r="H37" s="91">
        <v>5.64</v>
      </c>
      <c r="I37" s="91">
        <v>5.45</v>
      </c>
      <c r="J37" s="91">
        <v>4.74</v>
      </c>
      <c r="K37" s="91">
        <v>4.5199999999999996</v>
      </c>
      <c r="L37" s="91">
        <v>4.5</v>
      </c>
      <c r="M37" s="92">
        <v>4.28</v>
      </c>
      <c r="N37" s="93">
        <f t="shared" si="0"/>
        <v>5.1466666666666674</v>
      </c>
    </row>
    <row r="38" spans="1:14" x14ac:dyDescent="0.25">
      <c r="A38" s="86" t="s">
        <v>40</v>
      </c>
      <c r="B38" s="90">
        <v>4.59</v>
      </c>
      <c r="C38" s="91">
        <v>5.45</v>
      </c>
      <c r="D38" s="91">
        <v>6.21</v>
      </c>
      <c r="E38" s="91">
        <v>6.75</v>
      </c>
      <c r="F38" s="91">
        <v>6.92</v>
      </c>
      <c r="G38" s="91">
        <v>6.68</v>
      </c>
      <c r="H38" s="91">
        <v>6.66</v>
      </c>
      <c r="I38" s="91">
        <v>6.54</v>
      </c>
      <c r="J38" s="91">
        <v>6.06</v>
      </c>
      <c r="K38" s="91">
        <v>5.29</v>
      </c>
      <c r="L38" s="91">
        <v>4.75</v>
      </c>
      <c r="M38" s="92">
        <v>4.24</v>
      </c>
      <c r="N38" s="93">
        <f t="shared" si="0"/>
        <v>5.8449999999999998</v>
      </c>
    </row>
    <row r="39" spans="1:14" x14ac:dyDescent="0.25">
      <c r="A39" s="86" t="s">
        <v>41</v>
      </c>
      <c r="B39" s="90">
        <v>4.0599999999999996</v>
      </c>
      <c r="C39" s="91">
        <v>4.8499999999999996</v>
      </c>
      <c r="D39" s="91">
        <v>5.5</v>
      </c>
      <c r="E39" s="91">
        <v>6.04</v>
      </c>
      <c r="F39" s="91">
        <v>5.85</v>
      </c>
      <c r="G39" s="91">
        <v>5.32</v>
      </c>
      <c r="H39" s="91">
        <v>5.34</v>
      </c>
      <c r="I39" s="91">
        <v>5.24</v>
      </c>
      <c r="J39" s="91">
        <v>4.92</v>
      </c>
      <c r="K39" s="91">
        <v>4.5999999999999996</v>
      </c>
      <c r="L39" s="91">
        <v>4.21</v>
      </c>
      <c r="M39" s="92">
        <v>3.86</v>
      </c>
      <c r="N39" s="93">
        <f t="shared" si="0"/>
        <v>4.9824999999999999</v>
      </c>
    </row>
    <row r="40" spans="1:14" x14ac:dyDescent="0.25">
      <c r="A40" s="86" t="s">
        <v>42</v>
      </c>
      <c r="B40" s="90">
        <v>4.25</v>
      </c>
      <c r="C40" s="91">
        <v>4.97</v>
      </c>
      <c r="D40" s="91">
        <v>5.77</v>
      </c>
      <c r="E40" s="91">
        <v>6.35</v>
      </c>
      <c r="F40" s="91">
        <v>6.31</v>
      </c>
      <c r="G40" s="91">
        <v>5.87</v>
      </c>
      <c r="H40" s="91">
        <v>5.9</v>
      </c>
      <c r="I40" s="91">
        <v>5.71</v>
      </c>
      <c r="J40" s="91">
        <v>5.36</v>
      </c>
      <c r="K40" s="91">
        <v>4.78</v>
      </c>
      <c r="L40" s="91">
        <v>4.33</v>
      </c>
      <c r="M40" s="92">
        <v>3.98</v>
      </c>
      <c r="N40" s="93">
        <f t="shared" si="0"/>
        <v>5.2983333333333329</v>
      </c>
    </row>
    <row r="41" spans="1:14" s="109" customFormat="1" x14ac:dyDescent="0.25"/>
    <row r="42" spans="1:14" s="109" customFormat="1" x14ac:dyDescent="0.25"/>
    <row r="43" spans="1:14" s="109" customFormat="1" x14ac:dyDescent="0.25"/>
    <row r="44" spans="1:14" s="109" customFormat="1" x14ac:dyDescent="0.25"/>
    <row r="45" spans="1:14" s="109" customFormat="1" x14ac:dyDescent="0.25"/>
    <row r="46" spans="1:14" s="109" customFormat="1" x14ac:dyDescent="0.25"/>
    <row r="47" spans="1:14" s="109" customFormat="1" x14ac:dyDescent="0.25"/>
    <row r="48" spans="1:14" s="109" customFormat="1" x14ac:dyDescent="0.25"/>
    <row r="49" s="109" customFormat="1" x14ac:dyDescent="0.25"/>
    <row r="50" s="109" customFormat="1" x14ac:dyDescent="0.25"/>
    <row r="51" s="109" customFormat="1" x14ac:dyDescent="0.25"/>
    <row r="52" s="109" customFormat="1" x14ac:dyDescent="0.25"/>
    <row r="53" s="109" customFormat="1" x14ac:dyDescent="0.25"/>
    <row r="54" s="109" customFormat="1" x14ac:dyDescent="0.25"/>
    <row r="55" s="109" customFormat="1" x14ac:dyDescent="0.25"/>
    <row r="56" s="109" customFormat="1" x14ac:dyDescent="0.25"/>
    <row r="57" s="109" customFormat="1" x14ac:dyDescent="0.25"/>
    <row r="58" s="109" customFormat="1" x14ac:dyDescent="0.25"/>
    <row r="59" s="109" customFormat="1" x14ac:dyDescent="0.25"/>
    <row r="60" s="109" customFormat="1" x14ac:dyDescent="0.25"/>
    <row r="61" s="109" customFormat="1" x14ac:dyDescent="0.25"/>
    <row r="62" s="109" customFormat="1" x14ac:dyDescent="0.25"/>
    <row r="63" s="109" customFormat="1" x14ac:dyDescent="0.25"/>
    <row r="64" s="109" customFormat="1" x14ac:dyDescent="0.25"/>
    <row r="65" s="109" customFormat="1" x14ac:dyDescent="0.25"/>
    <row r="66" s="109" customFormat="1" x14ac:dyDescent="0.25"/>
    <row r="67" s="109" customFormat="1" x14ac:dyDescent="0.25"/>
    <row r="68" s="109" customFormat="1" x14ac:dyDescent="0.25"/>
    <row r="69" s="109" customFormat="1" x14ac:dyDescent="0.25"/>
    <row r="70" s="109" customFormat="1" x14ac:dyDescent="0.25"/>
    <row r="71" s="109" customFormat="1" x14ac:dyDescent="0.25"/>
    <row r="72" s="109" customFormat="1" x14ac:dyDescent="0.25"/>
    <row r="73" s="109" customFormat="1" x14ac:dyDescent="0.25"/>
    <row r="74" s="109" customFormat="1" x14ac:dyDescent="0.25"/>
    <row r="75" s="109" customFormat="1" x14ac:dyDescent="0.25"/>
    <row r="76" s="109" customFormat="1" x14ac:dyDescent="0.25"/>
    <row r="77" s="109" customFormat="1" x14ac:dyDescent="0.25"/>
    <row r="78" s="109" customFormat="1" x14ac:dyDescent="0.25"/>
    <row r="79" s="109" customFormat="1" x14ac:dyDescent="0.25"/>
    <row r="80" s="109" customFormat="1" x14ac:dyDescent="0.25"/>
    <row r="81" s="109" customFormat="1" x14ac:dyDescent="0.25"/>
    <row r="82" s="109" customFormat="1" x14ac:dyDescent="0.25"/>
    <row r="83" s="109" customFormat="1" x14ac:dyDescent="0.25"/>
    <row r="84" s="109" customFormat="1" x14ac:dyDescent="0.25"/>
    <row r="85" s="109" customFormat="1" x14ac:dyDescent="0.25"/>
    <row r="86" s="109" customFormat="1" x14ac:dyDescent="0.25"/>
    <row r="87" s="109" customFormat="1" x14ac:dyDescent="0.25"/>
    <row r="88" s="109" customFormat="1" x14ac:dyDescent="0.25"/>
    <row r="89" s="109" customFormat="1" x14ac:dyDescent="0.25"/>
    <row r="90" s="109" customFormat="1" x14ac:dyDescent="0.25"/>
    <row r="91" s="109" customFormat="1" x14ac:dyDescent="0.25"/>
    <row r="92" s="109" customFormat="1" x14ac:dyDescent="0.25"/>
    <row r="93" s="109" customFormat="1" x14ac:dyDescent="0.25"/>
    <row r="94" s="109" customFormat="1" x14ac:dyDescent="0.25"/>
    <row r="95" s="109" customFormat="1" x14ac:dyDescent="0.25"/>
    <row r="96" s="109" customFormat="1" x14ac:dyDescent="0.25"/>
    <row r="97" s="109" customFormat="1" x14ac:dyDescent="0.25"/>
    <row r="98" s="109" customFormat="1" x14ac:dyDescent="0.25"/>
    <row r="99" s="109" customFormat="1" x14ac:dyDescent="0.25"/>
    <row r="100" s="109" customFormat="1" x14ac:dyDescent="0.25"/>
    <row r="101" s="109" customFormat="1" x14ac:dyDescent="0.25"/>
    <row r="102" s="109" customFormat="1" x14ac:dyDescent="0.25"/>
    <row r="103" s="109" customFormat="1" x14ac:dyDescent="0.25"/>
    <row r="104" s="109" customFormat="1" x14ac:dyDescent="0.25"/>
    <row r="105" s="109" customFormat="1" x14ac:dyDescent="0.25"/>
    <row r="106" s="109" customFormat="1" x14ac:dyDescent="0.25"/>
    <row r="107" s="109" customFormat="1" x14ac:dyDescent="0.25"/>
    <row r="108" s="109" customFormat="1" x14ac:dyDescent="0.25"/>
    <row r="109" s="109" customFormat="1" x14ac:dyDescent="0.25"/>
    <row r="110" s="109" customFormat="1" x14ac:dyDescent="0.25"/>
    <row r="111" s="109" customFormat="1" x14ac:dyDescent="0.25"/>
    <row r="112" s="109" customFormat="1" x14ac:dyDescent="0.25"/>
    <row r="113" s="109" customFormat="1" x14ac:dyDescent="0.25"/>
    <row r="114" s="109" customFormat="1" x14ac:dyDescent="0.25"/>
    <row r="115" s="109" customFormat="1" x14ac:dyDescent="0.25"/>
    <row r="116" s="109" customFormat="1" x14ac:dyDescent="0.25"/>
    <row r="117" s="109" customFormat="1" x14ac:dyDescent="0.25"/>
    <row r="118" s="109" customFormat="1" x14ac:dyDescent="0.25"/>
    <row r="119" s="109" customFormat="1" x14ac:dyDescent="0.25"/>
    <row r="120" s="109" customFormat="1" x14ac:dyDescent="0.25"/>
    <row r="121" s="109" customFormat="1" x14ac:dyDescent="0.25"/>
    <row r="122" s="109" customFormat="1" x14ac:dyDescent="0.25"/>
    <row r="123" s="109" customFormat="1" x14ac:dyDescent="0.25"/>
    <row r="124" s="109" customFormat="1" x14ac:dyDescent="0.25"/>
    <row r="125" s="109" customFormat="1" x14ac:dyDescent="0.25"/>
    <row r="126" s="109" customFormat="1" x14ac:dyDescent="0.25"/>
    <row r="127" s="109" customFormat="1" x14ac:dyDescent="0.25"/>
    <row r="128" s="109" customFormat="1" x14ac:dyDescent="0.25"/>
    <row r="129" s="109" customFormat="1" x14ac:dyDescent="0.25"/>
    <row r="130" s="109" customFormat="1" x14ac:dyDescent="0.25"/>
    <row r="131" s="109" customFormat="1" x14ac:dyDescent="0.25"/>
    <row r="132" s="109" customFormat="1" x14ac:dyDescent="0.25"/>
    <row r="133" s="109" customFormat="1" x14ac:dyDescent="0.25"/>
    <row r="134" s="109" customFormat="1" x14ac:dyDescent="0.25"/>
    <row r="135" s="109" customFormat="1" x14ac:dyDescent="0.25"/>
    <row r="136" s="109" customFormat="1" x14ac:dyDescent="0.25"/>
    <row r="137" s="109" customFormat="1" x14ac:dyDescent="0.25"/>
    <row r="138" s="109" customFormat="1" x14ac:dyDescent="0.25"/>
    <row r="139" s="109" customFormat="1" x14ac:dyDescent="0.25"/>
    <row r="140" s="109" customFormat="1" x14ac:dyDescent="0.25"/>
    <row r="141" s="109" customFormat="1" x14ac:dyDescent="0.25"/>
    <row r="142" s="109" customFormat="1" x14ac:dyDescent="0.25"/>
    <row r="143" s="109" customFormat="1" x14ac:dyDescent="0.25"/>
    <row r="144" s="109" customFormat="1" x14ac:dyDescent="0.25"/>
    <row r="145" s="109" customFormat="1" x14ac:dyDescent="0.25"/>
    <row r="146" s="109" customFormat="1" x14ac:dyDescent="0.25"/>
    <row r="147" s="109" customFormat="1" x14ac:dyDescent="0.25"/>
    <row r="148" s="109" customFormat="1" x14ac:dyDescent="0.25"/>
    <row r="149" s="109" customFormat="1" x14ac:dyDescent="0.25"/>
    <row r="150" s="109" customFormat="1" x14ac:dyDescent="0.25"/>
    <row r="151" s="109" customFormat="1" x14ac:dyDescent="0.25"/>
    <row r="152" s="109" customFormat="1" x14ac:dyDescent="0.25"/>
  </sheetData>
  <sheetProtection algorithmName="SHA-512" hashValue="5yP4Yk8YjiB2JJ5EwiaiwB3hQEo8vVQ6TsXx8YsFmibuz6A3yjAlSQ243+jrVNETmZgsPED4rCcS/6A1imTqhw==" saltValue="zQoz6RNYemmfGxZODWtslg==" spinCount="100000" sheet="1" objects="1" scenarios="1"/>
  <mergeCells count="1">
    <mergeCell ref="B6:N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53"/>
  <sheetViews>
    <sheetView topLeftCell="O1" zoomScale="120" zoomScaleNormal="120" workbookViewId="0">
      <selection activeCell="S10" sqref="S10"/>
    </sheetView>
  </sheetViews>
  <sheetFormatPr baseColWidth="10" defaultRowHeight="15" x14ac:dyDescent="0.25"/>
  <cols>
    <col min="1" max="1" width="2.85546875" style="51" customWidth="1"/>
    <col min="2" max="2" width="30.5703125" style="51" bestFit="1" customWidth="1"/>
    <col min="3" max="3" width="2.85546875" style="51" customWidth="1"/>
    <col min="4" max="4" width="12.140625" style="51" customWidth="1"/>
    <col min="5" max="5" width="6.140625" style="51" bestFit="1" customWidth="1"/>
    <col min="6" max="6" width="5.7109375" style="51" customWidth="1"/>
    <col min="7" max="7" width="2.85546875" style="51" customWidth="1"/>
    <col min="8" max="8" width="65.85546875" style="51" bestFit="1" customWidth="1"/>
    <col min="9" max="9" width="5.28515625" style="51" customWidth="1"/>
    <col min="10" max="10" width="2.85546875" style="51" customWidth="1"/>
    <col min="11" max="11" width="93.42578125" style="51" customWidth="1"/>
    <col min="12" max="12" width="2.85546875" style="51" customWidth="1"/>
    <col min="13" max="13" width="76.7109375" style="51" bestFit="1" customWidth="1"/>
    <col min="14" max="14" width="2.85546875" style="51" customWidth="1"/>
    <col min="15" max="15" width="55.85546875" style="51" bestFit="1" customWidth="1"/>
    <col min="16" max="16" width="2.28515625" style="51" customWidth="1"/>
    <col min="17" max="17" width="61" style="51" bestFit="1" customWidth="1"/>
    <col min="18" max="18" width="2.85546875" style="51" customWidth="1"/>
    <col min="19" max="19" width="57.42578125" style="51" bestFit="1" customWidth="1"/>
    <col min="20" max="16384" width="11.42578125" style="51"/>
  </cols>
  <sheetData>
    <row r="1" spans="2:19" x14ac:dyDescent="0.25">
      <c r="B1" s="52" t="s">
        <v>50</v>
      </c>
      <c r="D1" s="112" t="s">
        <v>142</v>
      </c>
      <c r="E1" s="112" t="s">
        <v>149</v>
      </c>
      <c r="F1" s="112" t="s">
        <v>147</v>
      </c>
      <c r="H1" s="52" t="s">
        <v>51</v>
      </c>
      <c r="I1" s="52" t="s">
        <v>153</v>
      </c>
      <c r="K1" s="52" t="s">
        <v>53</v>
      </c>
      <c r="M1" s="52" t="s">
        <v>54</v>
      </c>
      <c r="O1" s="52" t="s">
        <v>154</v>
      </c>
      <c r="Q1" s="52" t="s">
        <v>85</v>
      </c>
      <c r="S1" s="52" t="s">
        <v>52</v>
      </c>
    </row>
    <row r="2" spans="2:19" x14ac:dyDescent="0.25">
      <c r="B2" s="53" t="s">
        <v>206</v>
      </c>
      <c r="D2" s="116" t="s">
        <v>143</v>
      </c>
      <c r="E2" s="114">
        <v>10</v>
      </c>
      <c r="F2" s="114">
        <v>0.61</v>
      </c>
      <c r="H2" s="53" t="s">
        <v>233</v>
      </c>
      <c r="I2" s="53">
        <v>1.2</v>
      </c>
      <c r="K2" s="54" t="s">
        <v>245</v>
      </c>
      <c r="M2" s="50" t="s">
        <v>249</v>
      </c>
      <c r="O2" s="50" t="s">
        <v>262</v>
      </c>
      <c r="Q2" s="53" t="s">
        <v>179</v>
      </c>
      <c r="S2" s="50" t="s">
        <v>272</v>
      </c>
    </row>
    <row r="3" spans="2:19" x14ac:dyDescent="0.25">
      <c r="B3" s="53" t="s">
        <v>207</v>
      </c>
      <c r="D3" s="115" t="s">
        <v>144</v>
      </c>
      <c r="E3" s="53">
        <v>50</v>
      </c>
      <c r="F3" s="53">
        <v>2.95</v>
      </c>
      <c r="H3" s="53" t="s">
        <v>234</v>
      </c>
      <c r="I3" s="53">
        <v>4.5</v>
      </c>
      <c r="K3" s="54" t="s">
        <v>247</v>
      </c>
      <c r="M3" s="50" t="s">
        <v>250</v>
      </c>
      <c r="O3" s="50" t="s">
        <v>261</v>
      </c>
      <c r="Q3" s="53" t="s">
        <v>180</v>
      </c>
      <c r="S3" s="50" t="s">
        <v>286</v>
      </c>
    </row>
    <row r="4" spans="2:19" x14ac:dyDescent="0.25">
      <c r="B4" s="115" t="s">
        <v>81</v>
      </c>
      <c r="D4" s="115" t="s">
        <v>145</v>
      </c>
      <c r="E4" s="53">
        <v>85</v>
      </c>
      <c r="F4" s="53">
        <v>4.9800000000000004</v>
      </c>
      <c r="H4" s="53" t="s">
        <v>235</v>
      </c>
      <c r="I4" s="53">
        <v>7</v>
      </c>
      <c r="K4" s="54" t="s">
        <v>248</v>
      </c>
      <c r="M4" s="50" t="s">
        <v>251</v>
      </c>
      <c r="O4" s="50" t="s">
        <v>263</v>
      </c>
      <c r="P4" s="51" t="str">
        <f>IF(H4&lt;5,Dts!$B$2,(IF(H4&lt;10,Dts!$B$3:$B$15,(IF(H4&lt;15,Dts!$B$14:$B$31,(IF(H4&lt;20,Dts!$B$16:$B$31,(IF(H4&lt;30,Dts!$B$32:$B$41,(IF(H4&lt;40,40,(IF(H4&lt;60,60,"Comuniquese a syscom")))))))))))))</f>
        <v>Comuniquese a syscom</v>
      </c>
      <c r="Q4" s="53" t="s">
        <v>181</v>
      </c>
      <c r="S4" s="50" t="s">
        <v>289</v>
      </c>
    </row>
    <row r="5" spans="2:19" ht="15" customHeight="1" x14ac:dyDescent="0.25">
      <c r="B5" s="115" t="s">
        <v>82</v>
      </c>
      <c r="D5" s="115" t="s">
        <v>148</v>
      </c>
      <c r="E5" s="53">
        <v>125</v>
      </c>
      <c r="F5" s="53">
        <v>7.22</v>
      </c>
      <c r="H5" s="53" t="s">
        <v>236</v>
      </c>
      <c r="I5" s="53">
        <v>12</v>
      </c>
      <c r="K5" s="50" t="s">
        <v>246</v>
      </c>
      <c r="M5" s="50" t="s">
        <v>252</v>
      </c>
      <c r="O5" s="50" t="s">
        <v>264</v>
      </c>
      <c r="Q5" s="53" t="s">
        <v>185</v>
      </c>
      <c r="S5" s="50" t="s">
        <v>290</v>
      </c>
    </row>
    <row r="6" spans="2:19" x14ac:dyDescent="0.25">
      <c r="B6" s="53" t="s">
        <v>208</v>
      </c>
      <c r="D6" s="118" t="s">
        <v>146</v>
      </c>
      <c r="E6" s="119">
        <v>150</v>
      </c>
      <c r="F6" s="119">
        <v>8.82</v>
      </c>
      <c r="H6" s="53" t="s">
        <v>237</v>
      </c>
      <c r="I6" s="53">
        <v>18</v>
      </c>
      <c r="M6" s="50" t="s">
        <v>253</v>
      </c>
      <c r="O6" s="50" t="s">
        <v>265</v>
      </c>
      <c r="Q6" s="53" t="s">
        <v>186</v>
      </c>
      <c r="S6" s="50" t="s">
        <v>287</v>
      </c>
    </row>
    <row r="7" spans="2:19" x14ac:dyDescent="0.25">
      <c r="B7" s="53" t="s">
        <v>209</v>
      </c>
      <c r="D7" s="117" t="s">
        <v>199</v>
      </c>
      <c r="E7" s="113">
        <v>10</v>
      </c>
      <c r="F7" s="113">
        <v>0.6</v>
      </c>
      <c r="H7" s="53" t="s">
        <v>238</v>
      </c>
      <c r="I7" s="53">
        <v>26</v>
      </c>
      <c r="M7" s="50" t="s">
        <v>254</v>
      </c>
      <c r="O7" s="50" t="s">
        <v>266</v>
      </c>
      <c r="Q7" s="53" t="s">
        <v>187</v>
      </c>
      <c r="S7" s="123" t="s">
        <v>288</v>
      </c>
    </row>
    <row r="8" spans="2:19" x14ac:dyDescent="0.25">
      <c r="B8" s="115" t="s">
        <v>91</v>
      </c>
      <c r="D8" s="117" t="s">
        <v>200</v>
      </c>
      <c r="E8" s="113">
        <v>50</v>
      </c>
      <c r="F8" s="113">
        <v>3.01</v>
      </c>
      <c r="H8" s="50" t="s">
        <v>239</v>
      </c>
      <c r="I8" s="53">
        <v>40</v>
      </c>
      <c r="M8" s="50" t="s">
        <v>255</v>
      </c>
      <c r="O8" s="50" t="s">
        <v>267</v>
      </c>
      <c r="Q8" s="53" t="s">
        <v>178</v>
      </c>
      <c r="R8" s="122"/>
      <c r="S8" s="124" t="s">
        <v>291</v>
      </c>
    </row>
    <row r="9" spans="2:19" x14ac:dyDescent="0.25">
      <c r="B9" s="115" t="s">
        <v>92</v>
      </c>
      <c r="D9" s="117" t="s">
        <v>201</v>
      </c>
      <c r="E9" s="113">
        <v>85</v>
      </c>
      <c r="F9" s="113">
        <v>5.12</v>
      </c>
      <c r="H9" s="50" t="s">
        <v>240</v>
      </c>
      <c r="I9" s="53">
        <v>100</v>
      </c>
      <c r="M9" s="50" t="s">
        <v>256</v>
      </c>
      <c r="O9" s="50" t="s">
        <v>268</v>
      </c>
      <c r="Q9" s="53" t="s">
        <v>188</v>
      </c>
      <c r="R9" s="122"/>
      <c r="S9" s="124" t="s">
        <v>292</v>
      </c>
    </row>
    <row r="10" spans="2:19" x14ac:dyDescent="0.25">
      <c r="B10" s="115" t="s">
        <v>98</v>
      </c>
      <c r="D10" s="117" t="s">
        <v>202</v>
      </c>
      <c r="E10" s="113">
        <v>150</v>
      </c>
      <c r="F10" s="113">
        <v>9.02</v>
      </c>
      <c r="H10" s="50" t="s">
        <v>244</v>
      </c>
      <c r="I10" s="53">
        <v>100</v>
      </c>
      <c r="M10" s="50" t="s">
        <v>257</v>
      </c>
      <c r="O10" s="50" t="s">
        <v>269</v>
      </c>
      <c r="Q10" s="53" t="s">
        <v>189</v>
      </c>
    </row>
    <row r="11" spans="2:19" x14ac:dyDescent="0.25">
      <c r="B11" s="115" t="s">
        <v>99</v>
      </c>
      <c r="D11" s="117" t="s">
        <v>203</v>
      </c>
      <c r="E11" s="113">
        <v>330</v>
      </c>
      <c r="F11" s="113">
        <v>9.18</v>
      </c>
      <c r="H11" s="50" t="s">
        <v>241</v>
      </c>
      <c r="I11" s="53">
        <v>100</v>
      </c>
      <c r="M11" s="50" t="s">
        <v>258</v>
      </c>
      <c r="O11" s="50" t="s">
        <v>270</v>
      </c>
      <c r="Q11" s="53" t="s">
        <v>190</v>
      </c>
    </row>
    <row r="12" spans="2:19" x14ac:dyDescent="0.25">
      <c r="B12" s="115" t="s">
        <v>100</v>
      </c>
      <c r="D12" s="117" t="s">
        <v>204</v>
      </c>
      <c r="E12" s="113">
        <v>330</v>
      </c>
      <c r="F12" s="113">
        <v>9.18</v>
      </c>
      <c r="H12" s="50" t="s">
        <v>242</v>
      </c>
      <c r="I12" s="53">
        <v>110</v>
      </c>
      <c r="M12" s="50" t="s">
        <v>259</v>
      </c>
      <c r="O12" s="50" t="s">
        <v>271</v>
      </c>
      <c r="Q12" s="53" t="s">
        <v>191</v>
      </c>
    </row>
    <row r="13" spans="2:19" x14ac:dyDescent="0.25">
      <c r="B13" s="115" t="s">
        <v>210</v>
      </c>
      <c r="D13" s="117" t="s">
        <v>205</v>
      </c>
      <c r="E13" s="113">
        <v>260</v>
      </c>
      <c r="F13" s="113">
        <v>8.98</v>
      </c>
      <c r="H13" s="50" t="s">
        <v>243</v>
      </c>
      <c r="I13" s="53">
        <v>110</v>
      </c>
      <c r="M13" s="50" t="s">
        <v>260</v>
      </c>
      <c r="Q13" s="53" t="s">
        <v>192</v>
      </c>
    </row>
    <row r="14" spans="2:19" x14ac:dyDescent="0.25">
      <c r="B14" s="115" t="s">
        <v>93</v>
      </c>
      <c r="D14" s="51" t="s">
        <v>273</v>
      </c>
      <c r="Q14" s="53" t="s">
        <v>193</v>
      </c>
    </row>
    <row r="15" spans="2:19" x14ac:dyDescent="0.25">
      <c r="B15" s="53" t="s">
        <v>211</v>
      </c>
      <c r="Q15" s="53" t="s">
        <v>182</v>
      </c>
    </row>
    <row r="16" spans="2:19" x14ac:dyDescent="0.25">
      <c r="B16" s="115" t="s">
        <v>94</v>
      </c>
      <c r="Q16" s="53" t="s">
        <v>183</v>
      </c>
    </row>
    <row r="17" spans="2:17" x14ac:dyDescent="0.25">
      <c r="B17" s="115" t="s">
        <v>95</v>
      </c>
      <c r="Q17" s="53" t="s">
        <v>184</v>
      </c>
    </row>
    <row r="18" spans="2:17" x14ac:dyDescent="0.25">
      <c r="B18" s="115" t="s">
        <v>96</v>
      </c>
    </row>
    <row r="19" spans="2:17" x14ac:dyDescent="0.25">
      <c r="B19" s="53" t="s">
        <v>212</v>
      </c>
      <c r="D19"/>
      <c r="E19"/>
      <c r="F19"/>
    </row>
    <row r="20" spans="2:17" x14ac:dyDescent="0.25">
      <c r="B20" s="53" t="s">
        <v>213</v>
      </c>
      <c r="M20" s="112" t="s">
        <v>176</v>
      </c>
    </row>
    <row r="21" spans="2:17" x14ac:dyDescent="0.25">
      <c r="B21" s="53" t="s">
        <v>214</v>
      </c>
      <c r="M21" s="113" t="s">
        <v>177</v>
      </c>
    </row>
    <row r="22" spans="2:17" x14ac:dyDescent="0.25">
      <c r="B22" s="53" t="s">
        <v>215</v>
      </c>
      <c r="M22" s="113" t="s">
        <v>194</v>
      </c>
    </row>
    <row r="23" spans="2:17" x14ac:dyDescent="0.25">
      <c r="B23" s="115" t="s">
        <v>101</v>
      </c>
      <c r="M23" s="113" t="s">
        <v>195</v>
      </c>
    </row>
    <row r="24" spans="2:17" x14ac:dyDescent="0.25">
      <c r="B24" s="115" t="s">
        <v>102</v>
      </c>
      <c r="M24" s="113" t="s">
        <v>196</v>
      </c>
    </row>
    <row r="25" spans="2:17" x14ac:dyDescent="0.25">
      <c r="B25" s="115" t="s">
        <v>103</v>
      </c>
      <c r="M25" s="113" t="s">
        <v>197</v>
      </c>
    </row>
    <row r="26" spans="2:17" x14ac:dyDescent="0.25">
      <c r="B26" s="115" t="s">
        <v>104</v>
      </c>
      <c r="M26" s="113" t="s">
        <v>198</v>
      </c>
    </row>
    <row r="27" spans="2:17" x14ac:dyDescent="0.25">
      <c r="B27" s="115" t="s">
        <v>105</v>
      </c>
    </row>
    <row r="28" spans="2:17" x14ac:dyDescent="0.25">
      <c r="B28" s="53" t="s">
        <v>216</v>
      </c>
    </row>
    <row r="29" spans="2:17" x14ac:dyDescent="0.25">
      <c r="B29" s="53" t="s">
        <v>217</v>
      </c>
    </row>
    <row r="30" spans="2:17" x14ac:dyDescent="0.25">
      <c r="B30" s="53" t="s">
        <v>218</v>
      </c>
    </row>
    <row r="31" spans="2:17" x14ac:dyDescent="0.25">
      <c r="B31" s="53" t="s">
        <v>219</v>
      </c>
    </row>
    <row r="32" spans="2:17" x14ac:dyDescent="0.25">
      <c r="B32" s="53" t="s">
        <v>220</v>
      </c>
    </row>
    <row r="33" spans="2:2" x14ac:dyDescent="0.25">
      <c r="B33" s="53" t="s">
        <v>221</v>
      </c>
    </row>
    <row r="34" spans="2:2" x14ac:dyDescent="0.25">
      <c r="B34" s="53" t="s">
        <v>222</v>
      </c>
    </row>
    <row r="35" spans="2:2" x14ac:dyDescent="0.25">
      <c r="B35" s="53" t="s">
        <v>223</v>
      </c>
    </row>
    <row r="36" spans="2:2" x14ac:dyDescent="0.25">
      <c r="B36" s="53" t="s">
        <v>224</v>
      </c>
    </row>
    <row r="37" spans="2:2" x14ac:dyDescent="0.25">
      <c r="B37" s="115" t="s">
        <v>106</v>
      </c>
    </row>
    <row r="38" spans="2:2" x14ac:dyDescent="0.25">
      <c r="B38" s="115" t="s">
        <v>107</v>
      </c>
    </row>
    <row r="39" spans="2:2" x14ac:dyDescent="0.25">
      <c r="B39" s="115" t="s">
        <v>108</v>
      </c>
    </row>
    <row r="40" spans="2:2" x14ac:dyDescent="0.25">
      <c r="B40" s="115" t="s">
        <v>109</v>
      </c>
    </row>
    <row r="41" spans="2:2" ht="14.25" customHeight="1" x14ac:dyDescent="0.25">
      <c r="B41" s="55" t="s">
        <v>225</v>
      </c>
    </row>
    <row r="42" spans="2:2" x14ac:dyDescent="0.25">
      <c r="B42" s="53" t="s">
        <v>134</v>
      </c>
    </row>
    <row r="43" spans="2:2" x14ac:dyDescent="0.25">
      <c r="B43" s="53" t="s">
        <v>226</v>
      </c>
    </row>
    <row r="44" spans="2:2" x14ac:dyDescent="0.25">
      <c r="B44" s="53" t="s">
        <v>227</v>
      </c>
    </row>
    <row r="45" spans="2:2" x14ac:dyDescent="0.25">
      <c r="B45" s="53" t="s">
        <v>228</v>
      </c>
    </row>
    <row r="46" spans="2:2" x14ac:dyDescent="0.25">
      <c r="B46" s="115" t="s">
        <v>110</v>
      </c>
    </row>
    <row r="47" spans="2:2" ht="13.5" customHeight="1" x14ac:dyDescent="0.25">
      <c r="B47" s="55" t="s">
        <v>229</v>
      </c>
    </row>
    <row r="48" spans="2:2" x14ac:dyDescent="0.25">
      <c r="B48" s="53" t="s">
        <v>231</v>
      </c>
    </row>
    <row r="49" spans="2:2" x14ac:dyDescent="0.25">
      <c r="B49" s="53" t="s">
        <v>230</v>
      </c>
    </row>
    <row r="50" spans="2:2" x14ac:dyDescent="0.25">
      <c r="B50" s="115" t="s">
        <v>111</v>
      </c>
    </row>
    <row r="51" spans="2:2" x14ac:dyDescent="0.25">
      <c r="B51" s="53" t="s">
        <v>232</v>
      </c>
    </row>
    <row r="52" spans="2:2" x14ac:dyDescent="0.25">
      <c r="B52" s="120" t="s">
        <v>226</v>
      </c>
    </row>
    <row r="53" spans="2:2" ht="30.75" customHeight="1" x14ac:dyDescent="0.25">
      <c r="B53" s="121" t="s">
        <v>284</v>
      </c>
    </row>
  </sheetData>
  <sheetProtection algorithmName="SHA-512" hashValue="ymXwTqEt4BP8DWhWdLkCaT6+AxzEy+fL/9QR8TzXEVcaA7VJ9YeE0ThUYHq1taLTp2BRPZP4DfQOm5EIVtdqMA==" saltValue="K8AqrzWF1lUy5ldSQtWp4g==" spinCount="100000" sheet="1" objects="1" scenarios="1"/>
  <sortState ref="H2:I12">
    <sortCondition descending="1" ref="H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CALCULADOR</vt:lpstr>
      <vt:lpstr>CONTROLADORES</vt:lpstr>
      <vt:lpstr>CABLE DC</vt:lpstr>
      <vt:lpstr>INCIDENCIA SOLAR</vt:lpstr>
      <vt:lpstr>Dts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dc:creator>
  <cp:lastModifiedBy>Marco Topete</cp:lastModifiedBy>
  <dcterms:created xsi:type="dcterms:W3CDTF">2016-11-15T22:18:33Z</dcterms:created>
  <dcterms:modified xsi:type="dcterms:W3CDTF">2019-03-21T22:39:36Z</dcterms:modified>
</cp:coreProperties>
</file>